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95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所属" sheetId="5" state="hidden" r:id="rId5"/>
    <sheet name="ﾘﾚｰDB" sheetId="6" state="hidden" r:id="rId6"/>
    <sheet name="参加料" sheetId="7" state="hidden" r:id="rId7"/>
    <sheet name="名前" sheetId="8" state="hidden" r:id="rId8"/>
  </sheets>
  <externalReferences>
    <externalReference r:id="rId11"/>
  </externalReferences>
  <definedNames>
    <definedName name="_xlfn.IFERROR" hidden="1">#NAME?</definedName>
    <definedName name="_xlfn.SINGLE" hidden="1">#NAME?</definedName>
    <definedName name="_xlnm.Print_Area" localSheetId="2">'リレー'!$A$1:$K$29</definedName>
    <definedName name="_xlnm.Print_Area" localSheetId="0">'記入上の注意（必ずお読みください）'!$B$2:$C$24</definedName>
    <definedName name="_xlnm.Print_Area" localSheetId="1">'申込一覧'!$A$1:$O$120</definedName>
    <definedName name="_xlnm.Print_Titles" localSheetId="1">'申込一覧'!$19:$20</definedName>
    <definedName name="Rチーム">'名前'!$D$23:$D$33</definedName>
    <definedName name="ﾅﾝﾊﾞｰ">'申込一覧'!$B$21:$B$80</definedName>
    <definedName name="リレー">'名前'!$D$14:$D$18</definedName>
    <definedName name="県名_個人">'[1]名前'!$V$4:$V$52</definedName>
    <definedName name="個人県名">'名前'!$Q$4:$Q$52</definedName>
    <definedName name="種別" localSheetId="6">'[1]名前'!$F$27:$F$30</definedName>
    <definedName name="種別">'名前'!$F$47:$F$51</definedName>
    <definedName name="女子">'名前'!$J$4:$J$25</definedName>
    <definedName name="性別" localSheetId="6">'[1]名前'!$D$4:$D$5</definedName>
    <definedName name="性別">'名前'!$D$4:$D$5</definedName>
    <definedName name="男子">'名前'!$G$4:$G$31</definedName>
    <definedName name="都道府県名" localSheetId="6">'[1]名前'!$B$4:$B$52</definedName>
    <definedName name="都道府県名">'名前'!$B$4:$B$52</definedName>
  </definedNames>
  <calcPr fullCalcOnLoad="1"/>
</workbook>
</file>

<file path=xl/sharedStrings.xml><?xml version="1.0" encoding="utf-8"?>
<sst xmlns="http://schemas.openxmlformats.org/spreadsheetml/2006/main" count="466" uniqueCount="322">
  <si>
    <t>山梨</t>
  </si>
  <si>
    <t>石川</t>
  </si>
  <si>
    <t>【1】</t>
  </si>
  <si>
    <t>高校</t>
  </si>
  <si>
    <t>09300</t>
  </si>
  <si>
    <r>
      <t>記</t>
    </r>
    <r>
      <rPr>
        <b/>
        <sz val="26"/>
        <color indexed="60"/>
        <rFont val="Meiryo UI"/>
        <family val="3"/>
      </rPr>
      <t>入上の注意（必ずお読みください）</t>
    </r>
    <r>
      <rPr>
        <b/>
        <sz val="14"/>
        <rFont val="Meiryo UI"/>
        <family val="3"/>
      </rPr>
      <t>※このシートを印刷するなどして、必ずご確認ください。</t>
    </r>
  </si>
  <si>
    <t>【6】</t>
  </si>
  <si>
    <t>【4】</t>
  </si>
  <si>
    <t>ナンバーの「－」ハイフンは省いて入力してください。(1-234の場合、1234と入力する。)</t>
  </si>
  <si>
    <t>リレーは「リレー」シートに入力して申込みしてください。</t>
  </si>
  <si>
    <t>宮　城</t>
  </si>
  <si>
    <t>【2】</t>
  </si>
  <si>
    <t>女100m</t>
  </si>
  <si>
    <t>Ｆ</t>
  </si>
  <si>
    <t>例↓にならって入力してください。</t>
  </si>
  <si>
    <t>色のついたセルにのみ入力してください。</t>
  </si>
  <si>
    <t>種別</t>
  </si>
  <si>
    <t>【5】</t>
  </si>
  <si>
    <t>【3】</t>
  </si>
  <si>
    <t>所属長の公印を捺印した参加申込一覧表及びリレー申込一覧表を、大会当日受付に提出して下さい。ただし、「一般」・「大学」のチームは、所属長の公印は不要です。</t>
  </si>
  <si>
    <t>「氏名」の姓と名の間は全角スペースを入れてください。</t>
  </si>
  <si>
    <t>【12】</t>
  </si>
  <si>
    <t>【7】</t>
  </si>
  <si>
    <t>秋田</t>
  </si>
  <si>
    <t>公認記録がない場合は、何も入力しないでください。練習での記録や憶測での記録、参考記録等は入力しないでください。</t>
  </si>
  <si>
    <t>「最高記録」は「秒」や「m」などの単位は入力しないでください。（数字のみ）</t>
  </si>
  <si>
    <t>女4×400m</t>
  </si>
  <si>
    <t>【8】</t>
  </si>
  <si>
    <t>女ﾊﾝﾏｰ投(4.000kg)</t>
  </si>
  <si>
    <t>不正な記録を入力していた場合は、エントリーを受け付けない場合があります。注意してください。</t>
  </si>
  <si>
    <t>「 都道府県 」「 種別 」「 性別 」「 種目 」はプルダウンから選択してください。</t>
  </si>
  <si>
    <t>N1</t>
  </si>
  <si>
    <t>略称ﾌﾘｶﾞﾅ</t>
  </si>
  <si>
    <t>【9】</t>
  </si>
  <si>
    <t>徳　島</t>
  </si>
  <si>
    <t>【10】</t>
  </si>
  <si>
    <t>　　　　　　　　　</t>
  </si>
  <si>
    <t>作成した本ファイルを保存して、申し込み締め切り日までに下記アドレス宛へ送信してください。</t>
  </si>
  <si>
    <t>07300</t>
  </si>
  <si>
    <t>中学</t>
  </si>
  <si>
    <t>所 属 名</t>
  </si>
  <si>
    <t>兵庫</t>
  </si>
  <si>
    <t>計</t>
  </si>
  <si>
    <t>メール送信後２～３日経っても返信メールが届かない場合はご連絡ください。</t>
  </si>
  <si>
    <t>所属名略称</t>
  </si>
  <si>
    <t>新潟</t>
  </si>
  <si>
    <t>【11】</t>
  </si>
  <si>
    <t>香　川</t>
  </si>
  <si>
    <t>入力について不明な点は、下記までご連絡ください。</t>
  </si>
  <si>
    <t>【5】　リレーのみの参加選手も【申込一覧】に入力してください。（※【申込一覧】にないナンバーを入力するとエラーになります。）</t>
  </si>
  <si>
    <t>　一般財団法人徳島陸上競技協会長　殿</t>
  </si>
  <si>
    <t>選手①</t>
  </si>
  <si>
    <t>　大会要項により，参加料を添えて標記大会に参加申し込みをいたします。</t>
  </si>
  <si>
    <t>女子</t>
  </si>
  <si>
    <t>男3000mSC</t>
  </si>
  <si>
    <t>所属長氏名印</t>
  </si>
  <si>
    <t>申込責任者氏名印</t>
  </si>
  <si>
    <t>リレー</t>
  </si>
  <si>
    <t>緊急連絡先
（申込者の携帯電話）</t>
  </si>
  <si>
    <t>所属団体
都道府県</t>
  </si>
  <si>
    <t>京　都</t>
  </si>
  <si>
    <t>県外</t>
  </si>
  <si>
    <t>男子</t>
  </si>
  <si>
    <t>参加料</t>
  </si>
  <si>
    <t>佐賀</t>
  </si>
  <si>
    <t>県内</t>
  </si>
  <si>
    <t>団体</t>
  </si>
  <si>
    <t>宮城</t>
  </si>
  <si>
    <t>参加人数</t>
  </si>
  <si>
    <t>小学</t>
  </si>
  <si>
    <t>登録</t>
  </si>
  <si>
    <t>個人種目数</t>
  </si>
  <si>
    <t>Ｇ</t>
  </si>
  <si>
    <t>リレー種目数</t>
  </si>
  <si>
    <t>熊本</t>
  </si>
  <si>
    <t>参加料合計</t>
  </si>
  <si>
    <t>男400mH(0.914m)</t>
  </si>
  <si>
    <t>選手③</t>
  </si>
  <si>
    <t>大学</t>
  </si>
  <si>
    <t>男5000m</t>
  </si>
  <si>
    <t>一般</t>
  </si>
  <si>
    <t>№</t>
  </si>
  <si>
    <t>ﾅﾝﾊﾞｰ</t>
  </si>
  <si>
    <t>氏名</t>
  </si>
  <si>
    <t>長　崎</t>
  </si>
  <si>
    <t>ﾌﾘｶﾞﾅ</t>
  </si>
  <si>
    <t>女400m</t>
  </si>
  <si>
    <t>学年</t>
  </si>
  <si>
    <t>性</t>
  </si>
  <si>
    <t>登録
都道府県</t>
  </si>
  <si>
    <t>チーム</t>
  </si>
  <si>
    <t>エントリー種目①</t>
  </si>
  <si>
    <t>エントリー種目②</t>
  </si>
  <si>
    <t>男110mH(1.067m)</t>
  </si>
  <si>
    <t>種目</t>
  </si>
  <si>
    <t>男円盤投(2.000kg)</t>
  </si>
  <si>
    <t>最高記録</t>
  </si>
  <si>
    <t>年月日</t>
  </si>
  <si>
    <t>08100</t>
  </si>
  <si>
    <t>競技会名</t>
  </si>
  <si>
    <t>徳島</t>
  </si>
  <si>
    <t>男400m</t>
  </si>
  <si>
    <t>男走幅跳</t>
  </si>
  <si>
    <t>石　川</t>
  </si>
  <si>
    <t>男三段跳</t>
  </si>
  <si>
    <t>沖　縄</t>
  </si>
  <si>
    <t>男200m</t>
  </si>
  <si>
    <t>男100m</t>
  </si>
  <si>
    <t>男走高跳</t>
  </si>
  <si>
    <t>男棒高跳</t>
  </si>
  <si>
    <t>岐　阜</t>
  </si>
  <si>
    <t>静岡</t>
  </si>
  <si>
    <t>NO</t>
  </si>
  <si>
    <t>08900</t>
  </si>
  <si>
    <t>和歌山</t>
  </si>
  <si>
    <t>大　阪</t>
  </si>
  <si>
    <t>千　葉</t>
  </si>
  <si>
    <t>滋　賀</t>
  </si>
  <si>
    <t>種別</t>
  </si>
  <si>
    <t>群馬</t>
  </si>
  <si>
    <t>大　分</t>
  </si>
  <si>
    <t>S1</t>
  </si>
  <si>
    <t>女三段跳</t>
  </si>
  <si>
    <t>女200m</t>
  </si>
  <si>
    <t>三　重</t>
  </si>
  <si>
    <t>09650</t>
  </si>
  <si>
    <t>60100</t>
  </si>
  <si>
    <t>広島</t>
  </si>
  <si>
    <t>宮　崎</t>
  </si>
  <si>
    <t>都道府県名</t>
  </si>
  <si>
    <t>女走高跳</t>
  </si>
  <si>
    <t>福井</t>
  </si>
  <si>
    <t>鳥　取</t>
  </si>
  <si>
    <t>女走幅跳</t>
  </si>
  <si>
    <t>福　井</t>
  </si>
  <si>
    <t>岩　手</t>
  </si>
  <si>
    <t>03400</t>
  </si>
  <si>
    <t>佐　賀</t>
  </si>
  <si>
    <t>岡　山</t>
  </si>
  <si>
    <t>男1500m</t>
  </si>
  <si>
    <t>60300</t>
  </si>
  <si>
    <t>女棒高跳</t>
  </si>
  <si>
    <t>愛媛</t>
  </si>
  <si>
    <t>男800m</t>
  </si>
  <si>
    <t>Ｃ</t>
  </si>
  <si>
    <t>09200</t>
  </si>
  <si>
    <t>福岡</t>
  </si>
  <si>
    <t>群　馬</t>
  </si>
  <si>
    <t>女800m</t>
  </si>
  <si>
    <t>女1500m</t>
  </si>
  <si>
    <t>SX</t>
  </si>
  <si>
    <t>愛知</t>
  </si>
  <si>
    <t>選手⑥</t>
  </si>
  <si>
    <t>「リレー申し込み一覧表」記入上の注意（必ずお読みください）</t>
  </si>
  <si>
    <t>【1】　「種目」の欄はリストから選択してください。</t>
  </si>
  <si>
    <t>【2】　同種目に複数チーム参加する場合はチーム欄に「 A，B，C，・・・・ 」等をリストより選択してください。</t>
  </si>
  <si>
    <t>【4】　エントリーする選手の『ナンバー』を入力してください。</t>
  </si>
  <si>
    <t>男砲丸投(7.260kg)</t>
  </si>
  <si>
    <t>選手②</t>
  </si>
  <si>
    <t>選手④</t>
  </si>
  <si>
    <t>選手⑤</t>
  </si>
  <si>
    <t>DB</t>
  </si>
  <si>
    <t>沖縄</t>
  </si>
  <si>
    <t>岩手</t>
  </si>
  <si>
    <t>N2</t>
  </si>
  <si>
    <t>Rチーム</t>
  </si>
  <si>
    <t>女400mH(0.762m)</t>
  </si>
  <si>
    <t>KC</t>
  </si>
  <si>
    <t>MC</t>
  </si>
  <si>
    <t>Ｈ</t>
  </si>
  <si>
    <t>TL</t>
  </si>
  <si>
    <t>WT</t>
  </si>
  <si>
    <t>ZK</t>
  </si>
  <si>
    <t>S2</t>
  </si>
  <si>
    <t>Ｄ</t>
  </si>
  <si>
    <t>N3</t>
  </si>
  <si>
    <t>TM</t>
  </si>
  <si>
    <t>S3</t>
  </si>
  <si>
    <t>S4</t>
  </si>
  <si>
    <t>青森</t>
  </si>
  <si>
    <t>S5</t>
  </si>
  <si>
    <t>S6</t>
  </si>
  <si>
    <t>性別</t>
  </si>
  <si>
    <t>00200</t>
  </si>
  <si>
    <t>00300</t>
  </si>
  <si>
    <t>00500</t>
  </si>
  <si>
    <t>香川</t>
  </si>
  <si>
    <t>愛　媛</t>
  </si>
  <si>
    <t>00600</t>
  </si>
  <si>
    <t>高　知</t>
  </si>
  <si>
    <t>00800</t>
  </si>
  <si>
    <t>高知</t>
  </si>
  <si>
    <t>01100</t>
  </si>
  <si>
    <t>栃木</t>
  </si>
  <si>
    <t>北海道</t>
  </si>
  <si>
    <t>青　森</t>
  </si>
  <si>
    <t>04400</t>
  </si>
  <si>
    <t>女100mH(0.840m)</t>
  </si>
  <si>
    <t>女4×100m</t>
  </si>
  <si>
    <t>03700</t>
  </si>
  <si>
    <t>埼　玉</t>
  </si>
  <si>
    <t>04600</t>
  </si>
  <si>
    <t>山　形</t>
  </si>
  <si>
    <t>05300</t>
  </si>
  <si>
    <t>06100</t>
  </si>
  <si>
    <t>女5000mW</t>
  </si>
  <si>
    <t>男5000mW</t>
  </si>
  <si>
    <t>07100</t>
  </si>
  <si>
    <t>秋　田</t>
  </si>
  <si>
    <t>男4×100m</t>
  </si>
  <si>
    <t>男4×100mR</t>
  </si>
  <si>
    <t>男4×400m</t>
  </si>
  <si>
    <t>山形</t>
  </si>
  <si>
    <t>福　島</t>
  </si>
  <si>
    <t>男4×400mR</t>
  </si>
  <si>
    <t>福島</t>
  </si>
  <si>
    <t>茨　城</t>
  </si>
  <si>
    <t>女4×100mR</t>
  </si>
  <si>
    <t>07200</t>
  </si>
  <si>
    <t>茨城</t>
  </si>
  <si>
    <t>栃　木</t>
  </si>
  <si>
    <t>京都</t>
  </si>
  <si>
    <t>女4×400mR</t>
  </si>
  <si>
    <t>07400</t>
  </si>
  <si>
    <t>08400</t>
  </si>
  <si>
    <t>女砲丸投(4.000kg)</t>
  </si>
  <si>
    <t>埼玉</t>
  </si>
  <si>
    <t>08800</t>
  </si>
  <si>
    <t>女円盤投(1.000kg)</t>
  </si>
  <si>
    <t>Ａ</t>
  </si>
  <si>
    <t>千葉</t>
  </si>
  <si>
    <t>東　京</t>
  </si>
  <si>
    <t>09400</t>
  </si>
  <si>
    <t>08600</t>
  </si>
  <si>
    <t>東京</t>
  </si>
  <si>
    <t>神奈川</t>
  </si>
  <si>
    <t>女やり投(0.600kg)</t>
  </si>
  <si>
    <t>新　潟</t>
  </si>
  <si>
    <t>奈　良</t>
  </si>
  <si>
    <t>男ﾊﾝﾏｰ投(7.260kg)</t>
  </si>
  <si>
    <t>富　山</t>
  </si>
  <si>
    <t>Ｂ</t>
  </si>
  <si>
    <t>宮崎</t>
  </si>
  <si>
    <t>富山</t>
  </si>
  <si>
    <t>男やり投(0.800kg)</t>
  </si>
  <si>
    <t>山　口</t>
  </si>
  <si>
    <t>山　梨</t>
  </si>
  <si>
    <t>Ｅ</t>
  </si>
  <si>
    <t>長　野</t>
  </si>
  <si>
    <t>長野</t>
  </si>
  <si>
    <t>岐阜</t>
  </si>
  <si>
    <t>島根</t>
  </si>
  <si>
    <t>鳥取</t>
  </si>
  <si>
    <t>静　岡</t>
  </si>
  <si>
    <t>愛　知</t>
  </si>
  <si>
    <t>Ｉ</t>
  </si>
  <si>
    <t>Ｊ</t>
  </si>
  <si>
    <t>01050</t>
  </si>
  <si>
    <t>大阪</t>
  </si>
  <si>
    <t>熊　本</t>
  </si>
  <si>
    <t>三重</t>
  </si>
  <si>
    <t>滋賀</t>
  </si>
  <si>
    <t>兵　庫</t>
  </si>
  <si>
    <t>奈良</t>
  </si>
  <si>
    <t>島　根</t>
  </si>
  <si>
    <t>岡山</t>
  </si>
  <si>
    <t>広　島</t>
  </si>
  <si>
    <t>山口</t>
  </si>
  <si>
    <t>福　岡</t>
  </si>
  <si>
    <t>長崎</t>
  </si>
  <si>
    <t>大分</t>
  </si>
  <si>
    <t>鹿児島</t>
  </si>
  <si>
    <t>リレー種目数</t>
  </si>
  <si>
    <t>県選手権者数</t>
  </si>
  <si>
    <t>国体選手選考予選会　U20，18日本選手権標準記録突破挑戦会</t>
  </si>
  <si>
    <t>01200</t>
  </si>
  <si>
    <t>05400</t>
  </si>
  <si>
    <t>03350</t>
  </si>
  <si>
    <t>01040</t>
  </si>
  <si>
    <t>03150</t>
  </si>
  <si>
    <t>08270</t>
  </si>
  <si>
    <t>08770</t>
  </si>
  <si>
    <t>09170</t>
  </si>
  <si>
    <t>男10000m</t>
  </si>
  <si>
    <t>女5000m</t>
  </si>
  <si>
    <t>女3000mSC</t>
  </si>
  <si>
    <t>男少年B3000m</t>
  </si>
  <si>
    <t>男少年B110mH(0.991m)</t>
  </si>
  <si>
    <t>男少年B円盤投(1.500kg)</t>
  </si>
  <si>
    <t>女少年A3000m</t>
  </si>
  <si>
    <t>女少年B100mH(0.762m)</t>
  </si>
  <si>
    <t>男U20/18砲丸投(6.000kg)</t>
  </si>
  <si>
    <t>男U20/18円盤投(1.750kg)</t>
  </si>
  <si>
    <t>男U20/18ﾊﾝﾏｰ投(6.000kg)</t>
  </si>
  <si>
    <r>
      <rPr>
        <sz val="11"/>
        <rFont val="Meiryo UI"/>
        <family val="3"/>
      </rPr>
      <t xml:space="preserve">　　　 </t>
    </r>
    <r>
      <rPr>
        <b/>
        <u val="single"/>
        <sz val="11"/>
        <rFont val="Meiryo UI"/>
        <family val="3"/>
      </rPr>
      <t>同種目に1チームの場合は、「チーム」欄は空白でお願いします。</t>
    </r>
  </si>
  <si>
    <r>
      <t xml:space="preserve">　　　 </t>
    </r>
    <r>
      <rPr>
        <b/>
        <u val="double"/>
        <sz val="11"/>
        <rFont val="Meiryo UI"/>
        <family val="3"/>
      </rPr>
      <t>卒業した選手等が含まれているチームでの記録は入力しないでください。</t>
    </r>
  </si>
  <si>
    <t>ファイル名の後の（所属名）を校名や団体名に変更してください。　例）2023県選手権entry(〇〇)</t>
  </si>
  <si>
    <r>
      <t>本大会専用の申込みファイルであることを確認してください。この申込みファイルは</t>
    </r>
    <r>
      <rPr>
        <b/>
        <sz val="11"/>
        <color indexed="10"/>
        <rFont val="Meiryo UI"/>
        <family val="3"/>
      </rPr>
      <t>「第95回(2024)徳島県陸上競技選手権大会」</t>
    </r>
    <r>
      <rPr>
        <sz val="11"/>
        <color indexed="8"/>
        <rFont val="Meiryo UI"/>
        <family val="3"/>
      </rPr>
      <t>です。</t>
    </r>
  </si>
  <si>
    <t>「最高記録」は2023年1月1日以降にマークした公認の最高記録を入力してください。その年月日及び競技会名も入力してください。</t>
  </si>
  <si>
    <t>メールアドレス　：　tokushima.tf.ent.kk@gmail.com</t>
  </si>
  <si>
    <t>　　　　　　　　　　　徳島陸上競技協会　記録・情報処理　　担当　　川井　賢一（城北高等学校）</t>
  </si>
  <si>
    <t>　　　担当　　川井　賢一 （携帯電話　090-8697-9254）</t>
  </si>
  <si>
    <t>前年(第94回)大会</t>
  </si>
  <si>
    <t>第９５回徳島県陸上競技選手権大会　参加申し込み一覧表</t>
  </si>
  <si>
    <t>第９５回徳島県陸上競技選手権大会　リレー申し込み一覧表</t>
  </si>
  <si>
    <t>●●国体予選●●</t>
  </si>
  <si>
    <t>●●U20/U18予選●●</t>
  </si>
  <si>
    <t>金額合計</t>
  </si>
  <si>
    <t>県内
県外</t>
  </si>
  <si>
    <t>団　体　名（個人名）</t>
  </si>
  <si>
    <t>種別</t>
  </si>
  <si>
    <t>参加人数</t>
  </si>
  <si>
    <t>男子種目数</t>
  </si>
  <si>
    <t>女子種目数</t>
  </si>
  <si>
    <t>種目数計</t>
  </si>
  <si>
    <t>前年度選手権</t>
  </si>
  <si>
    <t>男子</t>
  </si>
  <si>
    <t>女子</t>
  </si>
  <si>
    <t>種目数</t>
  </si>
  <si>
    <t>リレー</t>
  </si>
  <si>
    <t>個人種目</t>
  </si>
  <si>
    <r>
      <t>【3】　「最高記録」は、2022年1月1日以降に出した記録で、</t>
    </r>
    <r>
      <rPr>
        <b/>
        <u val="single"/>
        <sz val="11"/>
        <rFont val="Meiryo UI"/>
        <family val="3"/>
      </rPr>
      <t>かつ現在のチームでの記録</t>
    </r>
    <r>
      <rPr>
        <sz val="11"/>
        <rFont val="Meiryo UI"/>
        <family val="3"/>
      </rPr>
      <t>を入力してください。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</si>
</sst>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=1]&quot;男&quot;;[=2]&quot;女&quot;;General"/>
    <numFmt numFmtId="178" formatCode="[&gt;10000]0&quot;’&quot;00&quot;”&quot;00;0&quot;”&quot;00"/>
    <numFmt numFmtId="179" formatCode="000"/>
    <numFmt numFmtId="180" formatCode="#,##0_ ;[Red]\-#,##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=1]&quot;県内&quot;;[=2]&quot;県外&quot;"/>
    <numFmt numFmtId="185" formatCode="[$-411]ggge&quot;年&quot;m&quot;月&quot;d&quot;日&quot;h:mm;@"/>
    <numFmt numFmtId="186" formatCode="[$-411]ggge&quot;年&quot;m&quot;月&quot;d&quot;日  &quot;h:mm;@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Meiryo UI"/>
      <family val="3"/>
    </font>
    <font>
      <b/>
      <sz val="26"/>
      <color indexed="60"/>
      <name val="Meiryo UI"/>
      <family val="3"/>
    </font>
    <font>
      <b/>
      <sz val="11"/>
      <color indexed="10"/>
      <name val="Meiryo UI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11"/>
      <name val="ＭＳ Ｐ明朝"/>
      <family val="1"/>
    </font>
    <font>
      <sz val="22"/>
      <color indexed="8"/>
      <name val="ＭＳ Ｐゴシック"/>
      <family val="3"/>
    </font>
    <font>
      <b/>
      <sz val="14"/>
      <color indexed="60"/>
      <name val="Meiryo UI"/>
      <family val="3"/>
    </font>
    <font>
      <sz val="11"/>
      <name val="Meiryo UI"/>
      <family val="3"/>
    </font>
    <font>
      <b/>
      <u val="single"/>
      <sz val="11"/>
      <name val="Meiryo UI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Meiryo UI"/>
      <family val="3"/>
    </font>
    <font>
      <sz val="6"/>
      <color indexed="8"/>
      <name val="ＭＳ Ｐゴシック"/>
      <family val="3"/>
    </font>
    <font>
      <b/>
      <sz val="11"/>
      <name val="Meiryo UI"/>
      <family val="3"/>
    </font>
    <font>
      <b/>
      <u val="double"/>
      <sz val="11"/>
      <name val="Meiryo UI"/>
      <family val="3"/>
    </font>
    <font>
      <b/>
      <sz val="10"/>
      <name val="HGｺﾞｼｯｸM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medium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double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11" borderId="10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vertical="center"/>
    </xf>
    <xf numFmtId="0" fontId="24" fillId="11" borderId="11" xfId="0" applyFont="1" applyFill="1" applyBorder="1" applyAlignment="1">
      <alignment vertical="center"/>
    </xf>
    <xf numFmtId="0" fontId="24" fillId="11" borderId="11" xfId="0" applyFont="1" applyFill="1" applyBorder="1" applyAlignment="1">
      <alignment vertical="center" wrapText="1"/>
    </xf>
    <xf numFmtId="0" fontId="22" fillId="11" borderId="12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176" fontId="0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shrinkToFit="1"/>
      <protection hidden="1"/>
    </xf>
    <xf numFmtId="0" fontId="0" fillId="0" borderId="14" xfId="0" applyFont="1" applyBorder="1" applyAlignment="1" applyProtection="1">
      <alignment horizontal="left" vertical="center" indent="1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6" fontId="0" fillId="0" borderId="14" xfId="0" applyNumberFormat="1" applyFont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5" fontId="0" fillId="0" borderId="14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5" fontId="0" fillId="0" borderId="14" xfId="0" applyNumberFormat="1" applyFont="1" applyBorder="1" applyAlignment="1" applyProtection="1">
      <alignment horizontal="right" vertical="center"/>
      <protection hidden="1"/>
    </xf>
    <xf numFmtId="6" fontId="0" fillId="0" borderId="14" xfId="0" applyNumberFormat="1" applyFont="1" applyBorder="1" applyAlignment="1" applyProtection="1">
      <alignment horizontal="center" vertical="center"/>
      <protection hidden="1"/>
    </xf>
    <xf numFmtId="6" fontId="0" fillId="0" borderId="0" xfId="0" applyNumberFormat="1" applyFont="1" applyBorder="1" applyAlignment="1" applyProtection="1">
      <alignment horizontal="center" vertical="center"/>
      <protection hidden="1"/>
    </xf>
    <xf numFmtId="5" fontId="0" fillId="0" borderId="14" xfId="0" applyNumberFormat="1" applyFont="1" applyBorder="1" applyAlignment="1" applyProtection="1">
      <alignment vertical="center" shrinkToFit="1"/>
      <protection hidden="1"/>
    </xf>
    <xf numFmtId="0" fontId="13" fillId="0" borderId="0" xfId="62" applyFont="1" applyAlignment="1" applyProtection="1">
      <alignment/>
      <protection hidden="1"/>
    </xf>
    <xf numFmtId="49" fontId="13" fillId="0" borderId="0" xfId="62" applyNumberFormat="1" applyFont="1" applyAlignment="1" applyProtection="1">
      <alignment/>
      <protection hidden="1"/>
    </xf>
    <xf numFmtId="0" fontId="0" fillId="24" borderId="20" xfId="0" applyFont="1" applyFill="1" applyBorder="1" applyAlignment="1" applyProtection="1">
      <alignment horizontal="center" vertical="center" shrinkToFit="1"/>
      <protection hidden="1"/>
    </xf>
    <xf numFmtId="0" fontId="0" fillId="24" borderId="21" xfId="0" applyFont="1" applyFill="1" applyBorder="1" applyAlignment="1" applyProtection="1">
      <alignment horizontal="center" vertical="center" shrinkToFit="1"/>
      <protection hidden="1"/>
    </xf>
    <xf numFmtId="0" fontId="0" fillId="24" borderId="22" xfId="0" applyFont="1" applyFill="1" applyBorder="1" applyAlignment="1" applyProtection="1">
      <alignment horizontal="center" vertical="center" shrinkToFit="1"/>
      <protection hidden="1"/>
    </xf>
    <xf numFmtId="0" fontId="0" fillId="24" borderId="23" xfId="0" applyFont="1" applyFill="1" applyBorder="1" applyAlignment="1" applyProtection="1">
      <alignment vertical="center" shrinkToFit="1"/>
      <protection hidden="1"/>
    </xf>
    <xf numFmtId="0" fontId="0" fillId="0" borderId="14" xfId="0" applyFont="1" applyBorder="1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25" fillId="0" borderId="0" xfId="0" applyFont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13" fillId="0" borderId="0" xfId="63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3" fillId="0" borderId="0" xfId="63">
      <alignment/>
      <protection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49" fontId="37" fillId="0" borderId="0" xfId="62" applyNumberFormat="1" applyFont="1" applyFill="1" applyAlignment="1">
      <alignment horizontal="center" vertical="center" shrinkToFit="1"/>
      <protection/>
    </xf>
    <xf numFmtId="49" fontId="38" fillId="0" borderId="0" xfId="0" applyNumberFormat="1" applyFont="1" applyFill="1" applyAlignment="1">
      <alignment horizontal="right" vertical="center" shrinkToFit="1"/>
    </xf>
    <xf numFmtId="49" fontId="38" fillId="0" borderId="0" xfId="0" applyNumberFormat="1" applyFont="1" applyFill="1" applyAlignment="1">
      <alignment horizontal="left" vertical="center" shrinkToFit="1"/>
    </xf>
    <xf numFmtId="0" fontId="37" fillId="0" borderId="0" xfId="62" applyNumberFormat="1" applyFont="1" applyFill="1" applyAlignment="1">
      <alignment horizontal="center" vertical="center"/>
      <protection/>
    </xf>
    <xf numFmtId="49" fontId="37" fillId="0" borderId="0" xfId="62" applyNumberFormat="1" applyFont="1" applyFill="1" applyAlignment="1">
      <alignment horizontal="center" vertical="center"/>
      <protection/>
    </xf>
    <xf numFmtId="0" fontId="38" fillId="0" borderId="0" xfId="62" applyNumberFormat="1" applyFont="1" applyFill="1" applyAlignment="1">
      <alignment horizontal="center" vertical="center" shrinkToFit="1"/>
      <protection/>
    </xf>
    <xf numFmtId="49" fontId="38" fillId="0" borderId="0" xfId="62" applyNumberFormat="1" applyFont="1" applyFill="1" applyAlignment="1">
      <alignment horizontal="center" vertical="center" shrinkToFit="1"/>
      <protection/>
    </xf>
    <xf numFmtId="49" fontId="36" fillId="0" borderId="0" xfId="0" applyNumberFormat="1" applyFont="1" applyFill="1" applyAlignment="1">
      <alignment vertical="center"/>
    </xf>
    <xf numFmtId="5" fontId="0" fillId="0" borderId="0" xfId="0" applyNumberFormat="1" applyFont="1" applyBorder="1" applyAlignment="1" applyProtection="1">
      <alignment vertical="center"/>
      <protection hidden="1"/>
    </xf>
    <xf numFmtId="5" fontId="0" fillId="0" borderId="0" xfId="0" applyNumberFormat="1" applyFont="1" applyBorder="1" applyAlignment="1" applyProtection="1">
      <alignment vertical="center" shrinkToFit="1"/>
      <protection hidden="1"/>
    </xf>
    <xf numFmtId="0" fontId="41" fillId="0" borderId="0" xfId="0" applyFont="1" applyAlignment="1" applyProtection="1">
      <alignment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6" fontId="0" fillId="0" borderId="31" xfId="0" applyNumberFormat="1" applyFont="1" applyBorder="1" applyAlignment="1" applyProtection="1">
      <alignment horizontal="center" vertical="center"/>
      <protection hidden="1"/>
    </xf>
    <xf numFmtId="6" fontId="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4" fillId="0" borderId="32" xfId="0" applyFont="1" applyBorder="1" applyAlignment="1" applyProtection="1">
      <alignment horizontal="center" vertical="center"/>
      <protection hidden="1"/>
    </xf>
    <xf numFmtId="0" fontId="44" fillId="0" borderId="33" xfId="0" applyNumberFormat="1" applyFont="1" applyFill="1" applyBorder="1" applyAlignment="1" applyProtection="1">
      <alignment horizontal="center" vertical="center"/>
      <protection hidden="1"/>
    </xf>
    <xf numFmtId="0" fontId="44" fillId="0" borderId="34" xfId="0" applyNumberFormat="1" applyFont="1" applyFill="1" applyBorder="1" applyAlignment="1" applyProtection="1">
      <alignment horizontal="center" vertical="center"/>
      <protection hidden="1"/>
    </xf>
    <xf numFmtId="0" fontId="44" fillId="0" borderId="35" xfId="0" applyFont="1" applyBorder="1" applyAlignment="1" applyProtection="1">
      <alignment horizontal="center" vertical="center" shrinkToFit="1"/>
      <protection hidden="1"/>
    </xf>
    <xf numFmtId="0" fontId="45" fillId="0" borderId="36" xfId="0" applyFont="1" applyBorder="1" applyAlignment="1">
      <alignment horizontal="center" vertical="center" shrinkToFit="1"/>
    </xf>
    <xf numFmtId="0" fontId="45" fillId="0" borderId="37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38" fontId="45" fillId="0" borderId="38" xfId="49" applyFont="1" applyFill="1" applyBorder="1" applyAlignment="1">
      <alignment horizontal="center" vertical="center" shrinkToFit="1"/>
    </xf>
    <xf numFmtId="38" fontId="45" fillId="0" borderId="39" xfId="49" applyFont="1" applyFill="1" applyBorder="1" applyAlignment="1">
      <alignment horizontal="center" vertical="center" shrinkToFit="1"/>
    </xf>
    <xf numFmtId="0" fontId="45" fillId="0" borderId="40" xfId="0" applyFont="1" applyBorder="1" applyAlignment="1">
      <alignment vertical="center" shrinkToFit="1"/>
    </xf>
    <xf numFmtId="0" fontId="45" fillId="0" borderId="41" xfId="0" applyFont="1" applyBorder="1" applyAlignment="1">
      <alignment horizontal="center" vertical="center" shrinkToFit="1"/>
    </xf>
    <xf numFmtId="0" fontId="45" fillId="0" borderId="42" xfId="0" applyFont="1" applyBorder="1" applyAlignment="1">
      <alignment horizontal="center" vertical="center" shrinkToFit="1"/>
    </xf>
    <xf numFmtId="0" fontId="45" fillId="0" borderId="43" xfId="0" applyFont="1" applyBorder="1" applyAlignment="1">
      <alignment vertical="center" shrinkToFit="1"/>
    </xf>
    <xf numFmtId="0" fontId="45" fillId="0" borderId="44" xfId="0" applyFont="1" applyBorder="1" applyAlignment="1">
      <alignment vertical="center" shrinkToFit="1"/>
    </xf>
    <xf numFmtId="0" fontId="45" fillId="0" borderId="45" xfId="0" applyFont="1" applyBorder="1" applyAlignment="1">
      <alignment vertical="center" shrinkToFit="1"/>
    </xf>
    <xf numFmtId="0" fontId="45" fillId="0" borderId="46" xfId="0" applyFont="1" applyBorder="1" applyAlignment="1">
      <alignment vertical="center" shrinkToFit="1"/>
    </xf>
    <xf numFmtId="38" fontId="45" fillId="0" borderId="45" xfId="49" applyFont="1" applyFill="1" applyBorder="1" applyAlignment="1">
      <alignment horizontal="right" vertical="center" shrinkToFit="1"/>
    </xf>
    <xf numFmtId="38" fontId="45" fillId="0" borderId="46" xfId="49" applyFont="1" applyFill="1" applyBorder="1" applyAlignment="1">
      <alignment horizontal="right" vertical="center" shrinkToFit="1"/>
    </xf>
    <xf numFmtId="6" fontId="45" fillId="0" borderId="47" xfId="0" applyNumberFormat="1" applyFont="1" applyBorder="1" applyAlignment="1">
      <alignment vertical="center" shrinkToFit="1"/>
    </xf>
    <xf numFmtId="184" fontId="45" fillId="0" borderId="48" xfId="0" applyNumberFormat="1" applyFont="1" applyBorder="1" applyAlignment="1">
      <alignment horizontal="center" vertical="center" shrinkToFit="1"/>
    </xf>
    <xf numFmtId="0" fontId="0" fillId="25" borderId="23" xfId="0" applyFill="1" applyBorder="1" applyAlignment="1" applyProtection="1">
      <alignment horizontal="center" vertical="center" shrinkToFit="1"/>
      <protection hidden="1" locked="0"/>
    </xf>
    <xf numFmtId="178" fontId="0" fillId="25" borderId="31" xfId="0" applyNumberFormat="1" applyFill="1" applyBorder="1" applyAlignment="1" applyProtection="1">
      <alignment horizontal="center" vertical="center" shrinkToFit="1"/>
      <protection hidden="1" locked="0"/>
    </xf>
    <xf numFmtId="0" fontId="0" fillId="25" borderId="31" xfId="0" applyNumberFormat="1" applyFill="1" applyBorder="1" applyAlignment="1" applyProtection="1">
      <alignment horizontal="center" vertical="center" shrinkToFit="1"/>
      <protection hidden="1" locked="0"/>
    </xf>
    <xf numFmtId="0" fontId="0" fillId="25" borderId="49" xfId="0" applyFont="1" applyFill="1" applyBorder="1" applyAlignment="1" applyProtection="1">
      <alignment horizontal="center" vertical="center" shrinkToFit="1"/>
      <protection hidden="1" locked="0"/>
    </xf>
    <xf numFmtId="0" fontId="0" fillId="25" borderId="50" xfId="0" applyFont="1" applyFill="1" applyBorder="1" applyAlignment="1" applyProtection="1">
      <alignment horizontal="center" vertical="center" shrinkToFit="1"/>
      <protection hidden="1" locked="0"/>
    </xf>
    <xf numFmtId="0" fontId="35" fillId="25" borderId="20" xfId="0" applyFont="1" applyFill="1" applyBorder="1" applyAlignment="1" applyProtection="1">
      <alignment horizontal="center" vertical="center" shrinkToFit="1"/>
      <protection hidden="1" locked="0"/>
    </xf>
    <xf numFmtId="0" fontId="35" fillId="25" borderId="21" xfId="0" applyFont="1" applyFill="1" applyBorder="1" applyAlignment="1" applyProtection="1">
      <alignment horizontal="center" vertical="center" shrinkToFit="1"/>
      <protection hidden="1" locked="0"/>
    </xf>
    <xf numFmtId="0" fontId="35" fillId="25" borderId="22" xfId="0" applyFont="1" applyFill="1" applyBorder="1" applyAlignment="1" applyProtection="1">
      <alignment horizontal="center" vertical="center" shrinkToFit="1"/>
      <protection hidden="1" locked="0"/>
    </xf>
    <xf numFmtId="0" fontId="0" fillId="25" borderId="20" xfId="0" applyFont="1" applyFill="1" applyBorder="1" applyAlignment="1" applyProtection="1">
      <alignment horizontal="center" vertical="center" shrinkToFit="1"/>
      <protection hidden="1" locked="0"/>
    </xf>
    <xf numFmtId="0" fontId="0" fillId="25" borderId="21" xfId="0" applyFont="1" applyFill="1" applyBorder="1" applyAlignment="1" applyProtection="1">
      <alignment horizontal="center" vertical="center" shrinkToFit="1"/>
      <protection hidden="1" locked="0"/>
    </xf>
    <xf numFmtId="0" fontId="30" fillId="25" borderId="21" xfId="0" applyFont="1" applyFill="1" applyBorder="1" applyAlignment="1" applyProtection="1">
      <alignment horizontal="center" vertical="center" shrinkToFit="1"/>
      <protection hidden="1" locked="0"/>
    </xf>
    <xf numFmtId="177" fontId="0" fillId="25" borderId="22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25" borderId="51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25" borderId="52" xfId="0" applyFont="1" applyFill="1" applyBorder="1" applyAlignment="1" applyProtection="1">
      <alignment vertical="center" shrinkToFit="1"/>
      <protection hidden="1" locked="0"/>
    </xf>
    <xf numFmtId="0" fontId="0" fillId="25" borderId="53" xfId="0" applyFont="1" applyFill="1" applyBorder="1" applyAlignment="1" applyProtection="1">
      <alignment vertical="center" shrinkToFit="1"/>
      <protection hidden="1" locked="0"/>
    </xf>
    <xf numFmtId="57" fontId="0" fillId="25" borderId="53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25" borderId="54" xfId="0" applyFont="1" applyFill="1" applyBorder="1" applyAlignment="1" applyProtection="1">
      <alignment vertical="center" shrinkToFit="1"/>
      <protection hidden="1" locked="0"/>
    </xf>
    <xf numFmtId="0" fontId="0" fillId="25" borderId="52" xfId="0" applyFont="1" applyFill="1" applyBorder="1" applyAlignment="1" applyProtection="1">
      <alignment horizontal="center" vertical="center" shrinkToFit="1"/>
      <protection hidden="1" locked="0"/>
    </xf>
    <xf numFmtId="0" fontId="0" fillId="25" borderId="53" xfId="0" applyFont="1" applyFill="1" applyBorder="1" applyAlignment="1" applyProtection="1">
      <alignment horizontal="center" vertical="center" shrinkToFit="1"/>
      <protection hidden="1" locked="0"/>
    </xf>
    <xf numFmtId="177" fontId="0" fillId="25" borderId="54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25" borderId="53" xfId="0" applyFont="1" applyFill="1" applyBorder="1" applyAlignment="1" applyProtection="1">
      <alignment horizontal="right" vertical="center" shrinkToFit="1"/>
      <protection hidden="1" locked="0"/>
    </xf>
    <xf numFmtId="0" fontId="26" fillId="25" borderId="14" xfId="0" applyFont="1" applyFill="1" applyBorder="1" applyAlignment="1" applyProtection="1">
      <alignment horizontal="center" vertical="center" shrinkToFit="1"/>
      <protection hidden="1" locked="0"/>
    </xf>
    <xf numFmtId="0" fontId="26" fillId="25" borderId="15" xfId="0" applyFont="1" applyFill="1" applyBorder="1" applyAlignment="1" applyProtection="1">
      <alignment horizontal="center" vertical="center" shrinkToFit="1"/>
      <protection hidden="1" locked="0"/>
    </xf>
    <xf numFmtId="0" fontId="44" fillId="25" borderId="55" xfId="0" applyNumberFormat="1" applyFont="1" applyFill="1" applyBorder="1" applyAlignment="1" applyProtection="1">
      <alignment horizontal="center" vertical="center"/>
      <protection hidden="1" locked="0"/>
    </xf>
    <xf numFmtId="0" fontId="44" fillId="25" borderId="56" xfId="0" applyNumberFormat="1" applyFont="1" applyFill="1" applyBorder="1" applyAlignment="1" applyProtection="1">
      <alignment horizontal="center" vertical="center"/>
      <protection hidden="1" locked="0"/>
    </xf>
    <xf numFmtId="185" fontId="0" fillId="0" borderId="0" xfId="0" applyNumberFormat="1" applyFont="1" applyAlignment="1" applyProtection="1">
      <alignment vertical="center"/>
      <protection hidden="1"/>
    </xf>
    <xf numFmtId="0" fontId="23" fillId="11" borderId="57" xfId="0" applyFont="1" applyFill="1" applyBorder="1" applyAlignment="1">
      <alignment horizontal="center" vertical="center" shrinkToFit="1"/>
    </xf>
    <xf numFmtId="0" fontId="23" fillId="11" borderId="58" xfId="0" applyFont="1" applyFill="1" applyBorder="1" applyAlignment="1">
      <alignment horizontal="center" vertical="center" shrinkToFit="1"/>
    </xf>
    <xf numFmtId="0" fontId="23" fillId="11" borderId="10" xfId="0" applyFont="1" applyFill="1" applyBorder="1" applyAlignment="1">
      <alignment horizontal="center" vertical="center" shrinkToFit="1"/>
    </xf>
    <xf numFmtId="0" fontId="23" fillId="11" borderId="11" xfId="0" applyFont="1" applyFill="1" applyBorder="1" applyAlignment="1">
      <alignment horizontal="center" vertical="center" shrinkToFit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6" fontId="0" fillId="0" borderId="61" xfId="0" applyNumberFormat="1" applyFont="1" applyBorder="1" applyAlignment="1" applyProtection="1">
      <alignment horizontal="center" vertical="center"/>
      <protection hidden="1"/>
    </xf>
    <xf numFmtId="6" fontId="0" fillId="0" borderId="51" xfId="0" applyNumberFormat="1" applyFont="1" applyBorder="1" applyAlignment="1" applyProtection="1">
      <alignment horizontal="center" vertical="center"/>
      <protection hidden="1"/>
    </xf>
    <xf numFmtId="6" fontId="0" fillId="0" borderId="62" xfId="0" applyNumberFormat="1" applyFont="1" applyBorder="1" applyAlignment="1" applyProtection="1">
      <alignment horizontal="center" vertical="center"/>
      <protection hidden="1"/>
    </xf>
    <xf numFmtId="6" fontId="44" fillId="0" borderId="63" xfId="0" applyNumberFormat="1" applyFont="1" applyBorder="1" applyAlignment="1" applyProtection="1">
      <alignment horizontal="center" vertical="center"/>
      <protection hidden="1"/>
    </xf>
    <xf numFmtId="6" fontId="44" fillId="0" borderId="64" xfId="0" applyNumberFormat="1" applyFont="1" applyBorder="1" applyAlignment="1" applyProtection="1">
      <alignment horizontal="center" vertical="center"/>
      <protection hidden="1"/>
    </xf>
    <xf numFmtId="6" fontId="44" fillId="0" borderId="65" xfId="0" applyNumberFormat="1" applyFont="1" applyBorder="1" applyAlignment="1" applyProtection="1">
      <alignment horizontal="center" vertical="center"/>
      <protection hidden="1"/>
    </xf>
    <xf numFmtId="6" fontId="44" fillId="0" borderId="66" xfId="0" applyNumberFormat="1" applyFont="1" applyBorder="1" applyAlignment="1" applyProtection="1">
      <alignment horizontal="center" vertical="center"/>
      <protection hidden="1"/>
    </xf>
    <xf numFmtId="0" fontId="44" fillId="25" borderId="67" xfId="0" applyNumberFormat="1" applyFont="1" applyFill="1" applyBorder="1" applyAlignment="1" applyProtection="1">
      <alignment horizontal="center" vertical="center"/>
      <protection hidden="1" locked="0"/>
    </xf>
    <xf numFmtId="0" fontId="44" fillId="25" borderId="68" xfId="0" applyNumberFormat="1" applyFont="1" applyFill="1" applyBorder="1" applyAlignment="1" applyProtection="1">
      <alignment horizontal="center" vertical="center"/>
      <protection hidden="1" locked="0"/>
    </xf>
    <xf numFmtId="0" fontId="44" fillId="25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 applyProtection="1">
      <alignment horizontal="center" vertical="center" wrapText="1"/>
      <protection hidden="1"/>
    </xf>
    <xf numFmtId="0" fontId="26" fillId="25" borderId="15" xfId="0" applyFont="1" applyFill="1" applyBorder="1" applyAlignment="1" applyProtection="1">
      <alignment horizontal="center" vertical="center" shrinkToFit="1"/>
      <protection hidden="1" locked="0"/>
    </xf>
    <xf numFmtId="0" fontId="26" fillId="25" borderId="70" xfId="0" applyFont="1" applyFill="1" applyBorder="1" applyAlignment="1" applyProtection="1">
      <alignment horizontal="center" vertical="center" shrinkToFit="1"/>
      <protection hidden="1" locked="0"/>
    </xf>
    <xf numFmtId="0" fontId="26" fillId="25" borderId="69" xfId="0" applyFont="1" applyFill="1" applyBorder="1" applyAlignment="1" applyProtection="1">
      <alignment horizontal="center" vertical="center" shrinkToFit="1"/>
      <protection hidden="1" locked="0"/>
    </xf>
    <xf numFmtId="0" fontId="25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26" fillId="25" borderId="72" xfId="0" applyFont="1" applyFill="1" applyBorder="1" applyAlignment="1" applyProtection="1">
      <alignment horizontal="right" vertical="center" shrinkToFit="1"/>
      <protection hidden="1" locked="0"/>
    </xf>
    <xf numFmtId="0" fontId="26" fillId="25" borderId="73" xfId="0" applyFont="1" applyFill="1" applyBorder="1" applyAlignment="1" applyProtection="1">
      <alignment horizontal="right" vertical="center" shrinkToFit="1"/>
      <protection hidden="1" locked="0"/>
    </xf>
    <xf numFmtId="0" fontId="26" fillId="25" borderId="71" xfId="0" applyFont="1" applyFill="1" applyBorder="1" applyAlignment="1" applyProtection="1">
      <alignment horizontal="left" vertical="center" shrinkToFit="1"/>
      <protection hidden="1" locked="0"/>
    </xf>
    <xf numFmtId="0" fontId="26" fillId="25" borderId="60" xfId="0" applyFont="1" applyFill="1" applyBorder="1" applyAlignment="1" applyProtection="1">
      <alignment horizontal="left" vertical="center" shrinkToFit="1"/>
      <protection hidden="1" locked="0"/>
    </xf>
    <xf numFmtId="0" fontId="26" fillId="25" borderId="51" xfId="0" applyFont="1" applyFill="1" applyBorder="1" applyAlignment="1" applyProtection="1">
      <alignment horizontal="left" vertical="center" shrinkToFit="1"/>
      <protection hidden="1" locked="0"/>
    </xf>
    <xf numFmtId="0" fontId="26" fillId="25" borderId="62" xfId="0" applyFont="1" applyFill="1" applyBorder="1" applyAlignment="1" applyProtection="1">
      <alignment horizontal="left" vertical="center" shrinkToFit="1"/>
      <protection hidden="1" locked="0"/>
    </xf>
    <xf numFmtId="0" fontId="0" fillId="0" borderId="6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6" fillId="25" borderId="59" xfId="0" applyFont="1" applyFill="1" applyBorder="1" applyAlignment="1" applyProtection="1">
      <alignment horizontal="center" vertical="center" shrinkToFit="1"/>
      <protection hidden="1" locked="0"/>
    </xf>
    <xf numFmtId="0" fontId="26" fillId="25" borderId="71" xfId="0" applyFont="1" applyFill="1" applyBorder="1" applyAlignment="1" applyProtection="1">
      <alignment horizontal="center" vertical="center" shrinkToFit="1"/>
      <protection hidden="1" locked="0"/>
    </xf>
    <xf numFmtId="0" fontId="26" fillId="25" borderId="60" xfId="0" applyFont="1" applyFill="1" applyBorder="1" applyAlignment="1" applyProtection="1">
      <alignment horizontal="center" vertical="center" shrinkToFit="1"/>
      <protection hidden="1" locked="0"/>
    </xf>
    <xf numFmtId="0" fontId="26" fillId="25" borderId="31" xfId="0" applyFont="1" applyFill="1" applyBorder="1" applyAlignment="1" applyProtection="1">
      <alignment horizontal="center" vertical="center" shrinkToFit="1"/>
      <protection hidden="1" locked="0"/>
    </xf>
    <xf numFmtId="0" fontId="26" fillId="25" borderId="51" xfId="0" applyFont="1" applyFill="1" applyBorder="1" applyAlignment="1" applyProtection="1">
      <alignment horizontal="center" vertical="center" shrinkToFit="1"/>
      <protection hidden="1" locked="0"/>
    </xf>
    <xf numFmtId="0" fontId="26" fillId="25" borderId="62" xfId="0" applyFont="1" applyFill="1" applyBorder="1" applyAlignment="1" applyProtection="1">
      <alignment horizontal="center" vertical="center" shrinkToFit="1"/>
      <protection hidden="1" locked="0"/>
    </xf>
    <xf numFmtId="186" fontId="0" fillId="0" borderId="0" xfId="0" applyNumberFormat="1" applyFont="1" applyAlignment="1" applyProtection="1">
      <alignment horizontal="center" vertical="center"/>
      <protection hidden="1"/>
    </xf>
    <xf numFmtId="0" fontId="0" fillId="24" borderId="17" xfId="0" applyFont="1" applyFill="1" applyBorder="1" applyAlignment="1" applyProtection="1">
      <alignment horizontal="center" vertical="center" shrinkToFit="1"/>
      <protection hidden="1"/>
    </xf>
    <xf numFmtId="0" fontId="0" fillId="24" borderId="74" xfId="0" applyFont="1" applyFill="1" applyBorder="1" applyAlignment="1" applyProtection="1">
      <alignment horizontal="center" vertical="center" shrinkToFit="1"/>
      <protection hidden="1"/>
    </xf>
    <xf numFmtId="0" fontId="0" fillId="24" borderId="75" xfId="0" applyFont="1" applyFill="1" applyBorder="1" applyAlignment="1" applyProtection="1">
      <alignment horizontal="center" vertical="center" shrinkToFit="1"/>
      <protection hidden="1"/>
    </xf>
    <xf numFmtId="0" fontId="0" fillId="24" borderId="76" xfId="0" applyFont="1" applyFill="1" applyBorder="1" applyAlignment="1" applyProtection="1">
      <alignment horizontal="center" vertical="center" shrinkToFit="1"/>
      <protection hidden="1"/>
    </xf>
    <xf numFmtId="0" fontId="0" fillId="24" borderId="77" xfId="0" applyFont="1" applyFill="1" applyBorder="1" applyAlignment="1" applyProtection="1">
      <alignment horizontal="center" vertical="center" shrinkToFit="1"/>
      <protection hidden="1"/>
    </xf>
    <xf numFmtId="0" fontId="0" fillId="24" borderId="78" xfId="0" applyFont="1" applyFill="1" applyBorder="1" applyAlignment="1" applyProtection="1">
      <alignment horizontal="center" vertical="center" shrinkToFit="1"/>
      <protection hidden="1"/>
    </xf>
    <xf numFmtId="0" fontId="0" fillId="24" borderId="77" xfId="0" applyFont="1" applyFill="1" applyBorder="1" applyAlignment="1" applyProtection="1">
      <alignment horizontal="center" vertical="center" textRotation="255" shrinkToFit="1"/>
      <protection hidden="1"/>
    </xf>
    <xf numFmtId="0" fontId="0" fillId="24" borderId="78" xfId="0" applyFont="1" applyFill="1" applyBorder="1" applyAlignment="1" applyProtection="1">
      <alignment horizontal="center" vertical="center" textRotation="255" shrinkToFit="1"/>
      <protection hidden="1"/>
    </xf>
    <xf numFmtId="0" fontId="27" fillId="25" borderId="59" xfId="0" applyFont="1" applyFill="1" applyBorder="1" applyAlignment="1" applyProtection="1">
      <alignment horizontal="center" shrinkToFit="1"/>
      <protection hidden="1" locked="0"/>
    </xf>
    <xf numFmtId="0" fontId="27" fillId="25" borderId="60" xfId="0" applyFont="1" applyFill="1" applyBorder="1" applyAlignment="1" applyProtection="1">
      <alignment horizontal="center" shrinkToFit="1"/>
      <protection hidden="1" locked="0"/>
    </xf>
    <xf numFmtId="0" fontId="0" fillId="0" borderId="79" xfId="0" applyFont="1" applyBorder="1" applyAlignment="1" applyProtection="1">
      <alignment horizontal="center" vertical="center"/>
      <protection hidden="1"/>
    </xf>
    <xf numFmtId="0" fontId="0" fillId="0" borderId="80" xfId="0" applyFont="1" applyBorder="1" applyAlignment="1" applyProtection="1">
      <alignment horizontal="center" vertical="center"/>
      <protection hidden="1"/>
    </xf>
    <xf numFmtId="0" fontId="26" fillId="25" borderId="79" xfId="0" applyFont="1" applyFill="1" applyBorder="1" applyAlignment="1" applyProtection="1">
      <alignment horizontal="center" vertical="center" shrinkToFit="1"/>
      <protection hidden="1" locked="0"/>
    </xf>
    <xf numFmtId="0" fontId="26" fillId="25" borderId="80" xfId="0" applyFont="1" applyFill="1" applyBorder="1" applyAlignment="1" applyProtection="1">
      <alignment horizontal="center" vertical="center" shrinkToFit="1"/>
      <protection hidden="1" locked="0"/>
    </xf>
    <xf numFmtId="0" fontId="0" fillId="0" borderId="70" xfId="0" applyFont="1" applyBorder="1" applyAlignment="1" applyProtection="1">
      <alignment horizontal="center" vertical="center" wrapText="1"/>
      <protection hidden="1"/>
    </xf>
    <xf numFmtId="0" fontId="0" fillId="24" borderId="81" xfId="0" applyFont="1" applyFill="1" applyBorder="1" applyAlignment="1" applyProtection="1">
      <alignment horizontal="center" vertical="center" shrinkToFit="1"/>
      <protection hidden="1"/>
    </xf>
    <xf numFmtId="0" fontId="0" fillId="24" borderId="82" xfId="0" applyFont="1" applyFill="1" applyBorder="1" applyAlignment="1" applyProtection="1">
      <alignment horizontal="center" vertical="center" shrinkToFit="1"/>
      <protection hidden="1"/>
    </xf>
    <xf numFmtId="0" fontId="29" fillId="24" borderId="83" xfId="0" applyFont="1" applyFill="1" applyBorder="1" applyAlignment="1" applyProtection="1">
      <alignment horizontal="center" vertical="center" wrapText="1" shrinkToFit="1"/>
      <protection hidden="1"/>
    </xf>
    <xf numFmtId="0" fontId="29" fillId="24" borderId="84" xfId="0" applyFont="1" applyFill="1" applyBorder="1" applyAlignment="1" applyProtection="1">
      <alignment horizontal="center" vertical="center" shrinkToFit="1"/>
      <protection hidden="1"/>
    </xf>
    <xf numFmtId="0" fontId="0" fillId="0" borderId="85" xfId="0" applyFont="1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0" fillId="0" borderId="86" xfId="0" applyFont="1" applyBorder="1" applyAlignment="1" applyProtection="1">
      <alignment horizontal="center" vertical="center"/>
      <protection hidden="1"/>
    </xf>
    <xf numFmtId="0" fontId="0" fillId="0" borderId="83" xfId="0" applyFont="1" applyBorder="1" applyAlignment="1" applyProtection="1">
      <alignment horizontal="center" vertical="center"/>
      <protection hidden="1"/>
    </xf>
    <xf numFmtId="0" fontId="0" fillId="0" borderId="87" xfId="0" applyFont="1" applyBorder="1" applyAlignment="1" applyProtection="1">
      <alignment horizontal="center" vertical="center"/>
      <protection hidden="1"/>
    </xf>
    <xf numFmtId="0" fontId="0" fillId="0" borderId="88" xfId="0" applyFont="1" applyBorder="1" applyAlignment="1" applyProtection="1">
      <alignment horizontal="center" vertical="center"/>
      <protection hidden="1"/>
    </xf>
    <xf numFmtId="0" fontId="0" fillId="0" borderId="89" xfId="0" applyFont="1" applyBorder="1" applyAlignment="1" applyProtection="1">
      <alignment horizontal="center" vertical="center"/>
      <protection hidden="1"/>
    </xf>
    <xf numFmtId="0" fontId="0" fillId="0" borderId="9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91" xfId="0" applyFont="1" applyBorder="1" applyAlignment="1" applyProtection="1">
      <alignment horizontal="center" vertical="center"/>
      <protection hidden="1"/>
    </xf>
    <xf numFmtId="0" fontId="0" fillId="0" borderId="92" xfId="0" applyFont="1" applyBorder="1" applyAlignment="1" applyProtection="1">
      <alignment horizontal="center" vertical="center"/>
      <protection hidden="1"/>
    </xf>
    <xf numFmtId="0" fontId="44" fillId="25" borderId="93" xfId="0" applyNumberFormat="1" applyFont="1" applyFill="1" applyBorder="1" applyAlignment="1" applyProtection="1">
      <alignment horizontal="center" vertical="center"/>
      <protection hidden="1" locked="0"/>
    </xf>
    <xf numFmtId="0" fontId="44" fillId="25" borderId="94" xfId="0" applyNumberFormat="1" applyFont="1" applyFill="1" applyBorder="1" applyAlignment="1" applyProtection="1">
      <alignment horizontal="center" vertical="center"/>
      <protection hidden="1" locked="0"/>
    </xf>
    <xf numFmtId="0" fontId="33" fillId="11" borderId="10" xfId="0" applyFont="1" applyFill="1" applyBorder="1" applyAlignment="1" applyProtection="1">
      <alignment horizontal="left" vertical="center" shrinkToFit="1"/>
      <protection hidden="1"/>
    </xf>
    <xf numFmtId="0" fontId="33" fillId="11" borderId="0" xfId="0" applyFont="1" applyFill="1" applyBorder="1" applyAlignment="1" applyProtection="1">
      <alignment horizontal="left" vertical="center" shrinkToFit="1"/>
      <protection hidden="1"/>
    </xf>
    <xf numFmtId="0" fontId="33" fillId="11" borderId="11" xfId="0" applyFont="1" applyFill="1" applyBorder="1" applyAlignment="1" applyProtection="1">
      <alignment horizontal="left" vertical="center" shrinkToFit="1"/>
      <protection hidden="1"/>
    </xf>
    <xf numFmtId="0" fontId="42" fillId="11" borderId="10" xfId="0" applyFont="1" applyFill="1" applyBorder="1" applyAlignment="1" applyProtection="1">
      <alignment horizontal="left" vertical="center" shrinkToFit="1"/>
      <protection hidden="1"/>
    </xf>
    <xf numFmtId="0" fontId="42" fillId="11" borderId="0" xfId="0" applyFont="1" applyFill="1" applyBorder="1" applyAlignment="1" applyProtection="1">
      <alignment horizontal="left" vertical="center" shrinkToFit="1"/>
      <protection hidden="1"/>
    </xf>
    <xf numFmtId="0" fontId="42" fillId="11" borderId="11" xfId="0" applyFont="1" applyFill="1" applyBorder="1" applyAlignment="1" applyProtection="1">
      <alignment horizontal="left" vertical="center" shrinkToFit="1"/>
      <protection hidden="1"/>
    </xf>
    <xf numFmtId="0" fontId="33" fillId="11" borderId="12" xfId="0" applyFont="1" applyFill="1" applyBorder="1" applyAlignment="1" applyProtection="1">
      <alignment horizontal="left" vertical="center" shrinkToFit="1"/>
      <protection hidden="1"/>
    </xf>
    <xf numFmtId="0" fontId="33" fillId="11" borderId="95" xfId="0" applyFont="1" applyFill="1" applyBorder="1" applyAlignment="1" applyProtection="1">
      <alignment horizontal="left" vertical="center" shrinkToFit="1"/>
      <protection hidden="1"/>
    </xf>
    <xf numFmtId="0" fontId="33" fillId="11" borderId="13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center" vertical="center" shrinkToFit="1"/>
      <protection hidden="1"/>
    </xf>
    <xf numFmtId="0" fontId="31" fillId="0" borderId="15" xfId="0" applyFont="1" applyBorder="1" applyAlignment="1" applyProtection="1">
      <alignment horizontal="center" vertical="center" shrinkToFit="1"/>
      <protection hidden="1"/>
    </xf>
    <xf numFmtId="0" fontId="31" fillId="0" borderId="70" xfId="0" applyFont="1" applyBorder="1" applyAlignment="1" applyProtection="1">
      <alignment horizontal="center" vertical="center" shrinkToFit="1"/>
      <protection hidden="1"/>
    </xf>
    <xf numFmtId="0" fontId="31" fillId="0" borderId="69" xfId="0" applyFont="1" applyBorder="1" applyAlignment="1" applyProtection="1">
      <alignment horizontal="center" vertical="center" shrinkToFit="1"/>
      <protection hidden="1"/>
    </xf>
    <xf numFmtId="0" fontId="32" fillId="11" borderId="57" xfId="0" applyFont="1" applyFill="1" applyBorder="1" applyAlignment="1" applyProtection="1">
      <alignment horizontal="left" vertical="center" shrinkToFit="1"/>
      <protection hidden="1"/>
    </xf>
    <xf numFmtId="0" fontId="32" fillId="11" borderId="96" xfId="0" applyFont="1" applyFill="1" applyBorder="1" applyAlignment="1" applyProtection="1">
      <alignment horizontal="left" vertical="center" shrinkToFit="1"/>
      <protection hidden="1"/>
    </xf>
    <xf numFmtId="0" fontId="32" fillId="11" borderId="58" xfId="0" applyFont="1" applyFill="1" applyBorder="1" applyAlignment="1" applyProtection="1">
      <alignment horizontal="left" vertical="center" shrinkToFit="1"/>
      <protection hidden="1"/>
    </xf>
    <xf numFmtId="0" fontId="34" fillId="11" borderId="10" xfId="0" applyFont="1" applyFill="1" applyBorder="1" applyAlignment="1" applyProtection="1">
      <alignment horizontal="left" vertical="center" shrinkToFit="1"/>
      <protection hidden="1"/>
    </xf>
    <xf numFmtId="0" fontId="34" fillId="11" borderId="0" xfId="0" applyFont="1" applyFill="1" applyBorder="1" applyAlignment="1" applyProtection="1">
      <alignment horizontal="left" vertical="center" shrinkToFit="1"/>
      <protection hidden="1"/>
    </xf>
    <xf numFmtId="0" fontId="34" fillId="11" borderId="11" xfId="0" applyFont="1" applyFill="1" applyBorder="1" applyAlignment="1" applyProtection="1">
      <alignment horizontal="left" vertical="center" shrinkToFit="1"/>
      <protection hidden="1"/>
    </xf>
    <xf numFmtId="0" fontId="45" fillId="0" borderId="97" xfId="0" applyFont="1" applyBorder="1" applyAlignment="1">
      <alignment horizontal="center" vertical="center" shrinkToFit="1"/>
    </xf>
    <xf numFmtId="0" fontId="45" fillId="0" borderId="91" xfId="0" applyFont="1" applyBorder="1" applyAlignment="1">
      <alignment horizontal="center" vertical="center" shrinkToFit="1"/>
    </xf>
    <xf numFmtId="0" fontId="45" fillId="0" borderId="98" xfId="0" applyFont="1" applyBorder="1" applyAlignment="1">
      <alignment horizontal="center" vertical="center" wrapText="1" shrinkToFit="1"/>
    </xf>
    <xf numFmtId="0" fontId="45" fillId="0" borderId="99" xfId="0" applyFont="1" applyBorder="1" applyAlignment="1">
      <alignment horizontal="center" vertical="center" shrinkToFit="1"/>
    </xf>
    <xf numFmtId="38" fontId="45" fillId="0" borderId="100" xfId="49" applyFont="1" applyFill="1" applyBorder="1" applyAlignment="1">
      <alignment horizontal="center" vertical="center" wrapText="1" shrinkToFit="1"/>
    </xf>
    <xf numFmtId="38" fontId="45" fillId="0" borderId="101" xfId="49" applyFont="1" applyFill="1" applyBorder="1" applyAlignment="1">
      <alignment horizontal="center" vertical="center" shrinkToFit="1"/>
    </xf>
    <xf numFmtId="0" fontId="45" fillId="0" borderId="102" xfId="0" applyFont="1" applyBorder="1" applyAlignment="1">
      <alignment horizontal="center" vertical="center" shrinkToFit="1"/>
    </xf>
    <xf numFmtId="0" fontId="45" fillId="0" borderId="103" xfId="0" applyFont="1" applyBorder="1" applyAlignment="1">
      <alignment horizontal="center" vertical="center" shrinkToFit="1"/>
    </xf>
    <xf numFmtId="0" fontId="45" fillId="0" borderId="104" xfId="0" applyFont="1" applyBorder="1" applyAlignment="1">
      <alignment horizontal="center" vertical="center" shrinkToFit="1"/>
    </xf>
    <xf numFmtId="0" fontId="45" fillId="0" borderId="105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 shrinkToFit="1"/>
    </xf>
    <xf numFmtId="0" fontId="45" fillId="0" borderId="92" xfId="0" applyFont="1" applyBorder="1" applyAlignment="1">
      <alignment horizontal="center" vertical="center" shrinkToFit="1"/>
    </xf>
    <xf numFmtId="0" fontId="45" fillId="0" borderId="106" xfId="0" applyFont="1" applyBorder="1" applyAlignment="1">
      <alignment horizontal="center" vertical="center" shrinkToFit="1"/>
    </xf>
    <xf numFmtId="0" fontId="45" fillId="0" borderId="107" xfId="0" applyFont="1" applyBorder="1" applyAlignment="1">
      <alignment horizontal="center" vertical="center" shrinkToFit="1"/>
    </xf>
    <xf numFmtId="0" fontId="45" fillId="0" borderId="100" xfId="0" applyFont="1" applyBorder="1" applyAlignment="1">
      <alignment horizontal="center" vertical="center" shrinkToFit="1"/>
    </xf>
    <xf numFmtId="0" fontId="45" fillId="0" borderId="101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3">
    <dxf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7</xdr:row>
      <xdr:rowOff>0</xdr:rowOff>
    </xdr:from>
    <xdr:to>
      <xdr:col>2</xdr:col>
      <xdr:colOff>9906000</xdr:colOff>
      <xdr:row>9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71625"/>
          <a:ext cx="10191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8</xdr:row>
      <xdr:rowOff>180975</xdr:rowOff>
    </xdr:from>
    <xdr:to>
      <xdr:col>5</xdr:col>
      <xdr:colOff>266700</xdr:colOff>
      <xdr:row>8</xdr:row>
      <xdr:rowOff>361950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7907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866775</xdr:colOff>
      <xdr:row>6</xdr:row>
      <xdr:rowOff>171450</xdr:rowOff>
    </xdr:from>
    <xdr:to>
      <xdr:col>10</xdr:col>
      <xdr:colOff>1133475</xdr:colOff>
      <xdr:row>7</xdr:row>
      <xdr:rowOff>180975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287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.11.193\share1\Users\kanrisya\Documents\&#24029;&#20117;\&#9733;&#38520;&#19978;&#31478;&#25216;&#9733;\15&#31478;&#25216;&#20250;\15&#12473;&#12503;&#12522;&#12531;&#12488;\&#30003;&#36796;&#12415;&#65288;&#12473;&#12503;&#12522;&#12531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競技者"/>
      <sheetName val="参加料"/>
      <sheetName val="名前"/>
    </sheetNames>
    <sheetDataSet>
      <sheetData sheetId="4">
        <row r="4">
          <cell r="D4">
            <v>1</v>
          </cell>
        </row>
        <row r="5">
          <cell r="B5" t="str">
            <v>徳　島</v>
          </cell>
          <cell r="D5">
            <v>2</v>
          </cell>
          <cell r="V5" t="str">
            <v>徳島</v>
          </cell>
        </row>
        <row r="6">
          <cell r="B6" t="str">
            <v>香　川</v>
          </cell>
          <cell r="V6" t="str">
            <v>香川</v>
          </cell>
        </row>
        <row r="7">
          <cell r="B7" t="str">
            <v>愛　媛</v>
          </cell>
          <cell r="V7" t="str">
            <v>愛媛</v>
          </cell>
        </row>
        <row r="8">
          <cell r="B8" t="str">
            <v>高　知</v>
          </cell>
          <cell r="V8" t="str">
            <v>高知</v>
          </cell>
        </row>
        <row r="10">
          <cell r="B10" t="str">
            <v>北海道</v>
          </cell>
          <cell r="V10" t="str">
            <v>北海道</v>
          </cell>
        </row>
        <row r="11">
          <cell r="B11" t="str">
            <v>青　森</v>
          </cell>
          <cell r="V11" t="str">
            <v>青森</v>
          </cell>
        </row>
        <row r="12">
          <cell r="B12" t="str">
            <v>岩　手</v>
          </cell>
          <cell r="V12" t="str">
            <v>岩手</v>
          </cell>
        </row>
        <row r="13">
          <cell r="B13" t="str">
            <v>宮　城</v>
          </cell>
          <cell r="V13" t="str">
            <v>宮城</v>
          </cell>
        </row>
        <row r="14">
          <cell r="B14" t="str">
            <v>秋　田</v>
          </cell>
          <cell r="V14" t="str">
            <v>秋田</v>
          </cell>
        </row>
        <row r="15">
          <cell r="B15" t="str">
            <v>山　形</v>
          </cell>
          <cell r="V15" t="str">
            <v>山形</v>
          </cell>
        </row>
        <row r="16">
          <cell r="B16" t="str">
            <v>福　島</v>
          </cell>
          <cell r="V16" t="str">
            <v>福島</v>
          </cell>
        </row>
        <row r="17">
          <cell r="B17" t="str">
            <v>茨　城</v>
          </cell>
          <cell r="V17" t="str">
            <v>茨城</v>
          </cell>
        </row>
        <row r="18">
          <cell r="B18" t="str">
            <v>栃　木</v>
          </cell>
          <cell r="V18" t="str">
            <v>栃木</v>
          </cell>
        </row>
        <row r="19">
          <cell r="B19" t="str">
            <v>群　馬</v>
          </cell>
          <cell r="V19" t="str">
            <v>群馬</v>
          </cell>
        </row>
        <row r="20">
          <cell r="B20" t="str">
            <v>埼　玉</v>
          </cell>
          <cell r="V20" t="str">
            <v>埼玉</v>
          </cell>
        </row>
        <row r="21">
          <cell r="B21" t="str">
            <v>千　葉</v>
          </cell>
          <cell r="V21" t="str">
            <v>千葉</v>
          </cell>
        </row>
        <row r="22">
          <cell r="B22" t="str">
            <v>東　京</v>
          </cell>
          <cell r="V22" t="str">
            <v>東京</v>
          </cell>
        </row>
        <row r="23">
          <cell r="B23" t="str">
            <v>神奈川</v>
          </cell>
          <cell r="V23" t="str">
            <v>神奈川</v>
          </cell>
        </row>
        <row r="24">
          <cell r="B24" t="str">
            <v>新　潟</v>
          </cell>
          <cell r="V24" t="str">
            <v>新潟</v>
          </cell>
        </row>
        <row r="25">
          <cell r="B25" t="str">
            <v>富　山</v>
          </cell>
          <cell r="V25" t="str">
            <v>富山</v>
          </cell>
        </row>
        <row r="26">
          <cell r="B26" t="str">
            <v>石　川</v>
          </cell>
          <cell r="V26" t="str">
            <v>石川</v>
          </cell>
        </row>
        <row r="27">
          <cell r="B27" t="str">
            <v>福　井</v>
          </cell>
          <cell r="F27" t="str">
            <v>小学校</v>
          </cell>
          <cell r="V27" t="str">
            <v>福井</v>
          </cell>
        </row>
        <row r="28">
          <cell r="B28" t="str">
            <v>山　梨</v>
          </cell>
          <cell r="F28" t="str">
            <v>中学校</v>
          </cell>
          <cell r="V28" t="str">
            <v>山梨</v>
          </cell>
        </row>
        <row r="29">
          <cell r="B29" t="str">
            <v>長　野</v>
          </cell>
          <cell r="F29" t="str">
            <v>高校</v>
          </cell>
          <cell r="V29" t="str">
            <v>長野</v>
          </cell>
        </row>
        <row r="30">
          <cell r="B30" t="str">
            <v>岐　阜</v>
          </cell>
          <cell r="F30" t="str">
            <v>一般</v>
          </cell>
          <cell r="V30" t="str">
            <v>岐阜</v>
          </cell>
        </row>
        <row r="31">
          <cell r="B31" t="str">
            <v>静　岡</v>
          </cell>
          <cell r="V31" t="str">
            <v>静岡</v>
          </cell>
        </row>
        <row r="32">
          <cell r="B32" t="str">
            <v>愛　知</v>
          </cell>
          <cell r="V32" t="str">
            <v>愛知</v>
          </cell>
        </row>
        <row r="33">
          <cell r="B33" t="str">
            <v>三　重</v>
          </cell>
          <cell r="V33" t="str">
            <v>三重</v>
          </cell>
        </row>
        <row r="34">
          <cell r="B34" t="str">
            <v>滋　賀</v>
          </cell>
          <cell r="V34" t="str">
            <v>滋賀</v>
          </cell>
        </row>
        <row r="35">
          <cell r="B35" t="str">
            <v>京　都</v>
          </cell>
          <cell r="V35" t="str">
            <v>京都</v>
          </cell>
        </row>
        <row r="36">
          <cell r="B36" t="str">
            <v>大　阪</v>
          </cell>
          <cell r="V36" t="str">
            <v>大阪</v>
          </cell>
        </row>
        <row r="37">
          <cell r="B37" t="str">
            <v>兵　庫</v>
          </cell>
          <cell r="V37" t="str">
            <v>兵庫</v>
          </cell>
        </row>
        <row r="38">
          <cell r="B38" t="str">
            <v>奈　良</v>
          </cell>
          <cell r="V38" t="str">
            <v>奈良</v>
          </cell>
        </row>
        <row r="39">
          <cell r="B39" t="str">
            <v>和歌山</v>
          </cell>
          <cell r="V39" t="str">
            <v>和歌山</v>
          </cell>
        </row>
        <row r="40">
          <cell r="B40" t="str">
            <v>鳥　取</v>
          </cell>
          <cell r="V40" t="str">
            <v>鳥取</v>
          </cell>
        </row>
        <row r="41">
          <cell r="B41" t="str">
            <v>島　根</v>
          </cell>
          <cell r="V41" t="str">
            <v>島根</v>
          </cell>
        </row>
        <row r="42">
          <cell r="B42" t="str">
            <v>岡　山</v>
          </cell>
          <cell r="V42" t="str">
            <v>岡山</v>
          </cell>
        </row>
        <row r="43">
          <cell r="B43" t="str">
            <v>広　島</v>
          </cell>
          <cell r="V43" t="str">
            <v>広島</v>
          </cell>
        </row>
        <row r="44">
          <cell r="B44" t="str">
            <v>山　口</v>
          </cell>
          <cell r="V44" t="str">
            <v>山口</v>
          </cell>
        </row>
        <row r="45">
          <cell r="B45" t="str">
            <v>福　岡</v>
          </cell>
          <cell r="V45" t="str">
            <v>福岡</v>
          </cell>
        </row>
        <row r="46">
          <cell r="B46" t="str">
            <v>佐　賀</v>
          </cell>
          <cell r="V46" t="str">
            <v>佐賀</v>
          </cell>
        </row>
        <row r="47">
          <cell r="B47" t="str">
            <v>長　崎</v>
          </cell>
          <cell r="V47" t="str">
            <v>長崎</v>
          </cell>
        </row>
        <row r="48">
          <cell r="B48" t="str">
            <v>熊　本</v>
          </cell>
          <cell r="V48" t="str">
            <v>熊本</v>
          </cell>
        </row>
        <row r="49">
          <cell r="B49" t="str">
            <v>大　分</v>
          </cell>
          <cell r="V49" t="str">
            <v>大分</v>
          </cell>
        </row>
        <row r="50">
          <cell r="B50" t="str">
            <v>宮　崎</v>
          </cell>
          <cell r="V50" t="str">
            <v>宮崎</v>
          </cell>
        </row>
        <row r="51">
          <cell r="B51" t="str">
            <v>鹿児島</v>
          </cell>
          <cell r="V51" t="str">
            <v>鹿児島</v>
          </cell>
        </row>
        <row r="52">
          <cell r="B52" t="str">
            <v>沖　縄</v>
          </cell>
          <cell r="V52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25"/>
  <sheetViews>
    <sheetView showGridLines="0" tabSelected="1" zoomScale="90" zoomScaleNormal="90" zoomScalePageLayoutView="0" workbookViewId="0" topLeftCell="A1">
      <selection activeCell="C12" sqref="C12"/>
    </sheetView>
  </sheetViews>
  <sheetFormatPr defaultColWidth="9.00390625" defaultRowHeight="13.5"/>
  <cols>
    <col min="1" max="1" width="1.625" style="1" customWidth="1"/>
    <col min="2" max="2" width="5.125" style="2" bestFit="1" customWidth="1"/>
    <col min="3" max="3" width="141.625" style="1" bestFit="1" customWidth="1"/>
    <col min="4" max="4" width="9.00390625" style="1" bestFit="1" customWidth="1"/>
    <col min="5" max="16384" width="9.00390625" style="1" customWidth="1"/>
  </cols>
  <sheetData>
    <row r="1" ht="6.75" customHeight="1"/>
    <row r="2" spans="2:3" ht="19.5" customHeight="1">
      <c r="B2" s="128" t="s">
        <v>5</v>
      </c>
      <c r="C2" s="129"/>
    </row>
    <row r="3" spans="2:3" ht="19.5" customHeight="1">
      <c r="B3" s="130"/>
      <c r="C3" s="131"/>
    </row>
    <row r="4" spans="2:3" ht="19.5" customHeight="1">
      <c r="B4" s="3" t="s">
        <v>2</v>
      </c>
      <c r="C4" s="4" t="s">
        <v>297</v>
      </c>
    </row>
    <row r="5" spans="2:3" ht="19.5" customHeight="1">
      <c r="B5" s="3" t="s">
        <v>11</v>
      </c>
      <c r="C5" s="4" t="s">
        <v>296</v>
      </c>
    </row>
    <row r="6" spans="2:3" ht="19.5" customHeight="1">
      <c r="B6" s="3" t="s">
        <v>18</v>
      </c>
      <c r="C6" s="4" t="s">
        <v>15</v>
      </c>
    </row>
    <row r="7" spans="2:3" ht="19.5" customHeight="1">
      <c r="B7" s="3" t="s">
        <v>7</v>
      </c>
      <c r="C7" s="4" t="s">
        <v>14</v>
      </c>
    </row>
    <row r="8" spans="2:3" ht="19.5" customHeight="1">
      <c r="B8" s="3"/>
      <c r="C8" s="4"/>
    </row>
    <row r="9" spans="2:3" ht="19.5" customHeight="1">
      <c r="B9" s="3"/>
      <c r="C9" s="4"/>
    </row>
    <row r="10" spans="2:3" ht="19.5" customHeight="1">
      <c r="B10" s="3" t="s">
        <v>17</v>
      </c>
      <c r="C10" s="4" t="s">
        <v>8</v>
      </c>
    </row>
    <row r="11" spans="2:3" ht="19.5" customHeight="1">
      <c r="B11" s="3" t="s">
        <v>6</v>
      </c>
      <c r="C11" s="4" t="s">
        <v>20</v>
      </c>
    </row>
    <row r="12" spans="2:3" ht="19.5" customHeight="1">
      <c r="B12" s="3" t="s">
        <v>22</v>
      </c>
      <c r="C12" s="5" t="s">
        <v>298</v>
      </c>
    </row>
    <row r="13" spans="2:3" ht="19.5" customHeight="1">
      <c r="B13" s="3"/>
      <c r="C13" s="4" t="s">
        <v>25</v>
      </c>
    </row>
    <row r="14" spans="2:3" ht="19.5" customHeight="1">
      <c r="B14" s="3"/>
      <c r="C14" s="5" t="s">
        <v>24</v>
      </c>
    </row>
    <row r="15" spans="2:3" ht="19.5" customHeight="1">
      <c r="B15" s="3"/>
      <c r="C15" s="5" t="s">
        <v>29</v>
      </c>
    </row>
    <row r="16" spans="2:3" ht="19.5" customHeight="1">
      <c r="B16" s="3" t="s">
        <v>27</v>
      </c>
      <c r="C16" s="4" t="s">
        <v>30</v>
      </c>
    </row>
    <row r="17" spans="2:3" ht="19.5" customHeight="1">
      <c r="B17" s="3" t="s">
        <v>33</v>
      </c>
      <c r="C17" s="4" t="s">
        <v>9</v>
      </c>
    </row>
    <row r="18" spans="2:3" ht="19.5" customHeight="1">
      <c r="B18" s="3" t="s">
        <v>35</v>
      </c>
      <c r="C18" s="6" t="s">
        <v>37</v>
      </c>
    </row>
    <row r="19" spans="2:3" ht="19.5" customHeight="1">
      <c r="B19" s="3"/>
      <c r="C19" s="4" t="s">
        <v>299</v>
      </c>
    </row>
    <row r="20" spans="2:3" ht="19.5" customHeight="1">
      <c r="B20" s="3"/>
      <c r="C20" s="4" t="s">
        <v>300</v>
      </c>
    </row>
    <row r="21" spans="2:3" ht="19.5" customHeight="1">
      <c r="B21" s="3"/>
      <c r="C21" s="5" t="s">
        <v>43</v>
      </c>
    </row>
    <row r="22" spans="2:3" ht="19.5" customHeight="1">
      <c r="B22" s="3" t="s">
        <v>46</v>
      </c>
      <c r="C22" s="5" t="s">
        <v>19</v>
      </c>
    </row>
    <row r="23" spans="2:3" ht="19.5" customHeight="1">
      <c r="B23" s="3" t="s">
        <v>21</v>
      </c>
      <c r="C23" s="4" t="s">
        <v>48</v>
      </c>
    </row>
    <row r="24" spans="2:3" ht="19.5" customHeight="1">
      <c r="B24" s="7"/>
      <c r="C24" s="8" t="s">
        <v>301</v>
      </c>
    </row>
    <row r="25" ht="15.75">
      <c r="C25" s="1" t="s">
        <v>36</v>
      </c>
    </row>
  </sheetData>
  <sheetProtection sheet="1"/>
  <mergeCells count="1">
    <mergeCell ref="B2:C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120"/>
  <sheetViews>
    <sheetView showGridLines="0" view="pageBreakPreview" zoomScaleSheetLayoutView="100" zoomScalePageLayoutView="0" workbookViewId="0" topLeftCell="A1">
      <selection activeCell="E14" sqref="E14:G14"/>
    </sheetView>
  </sheetViews>
  <sheetFormatPr defaultColWidth="0" defaultRowHeight="13.5"/>
  <cols>
    <col min="1" max="1" width="3.50390625" style="9" bestFit="1" customWidth="1"/>
    <col min="2" max="2" width="6.25390625" style="9" customWidth="1"/>
    <col min="3" max="3" width="12.50390625" style="9" customWidth="1"/>
    <col min="4" max="4" width="15.625" style="9" customWidth="1"/>
    <col min="5" max="6" width="4.375" style="10" customWidth="1"/>
    <col min="7" max="7" width="6.75390625" style="10" customWidth="1"/>
    <col min="8" max="8" width="12.625" style="11" customWidth="1"/>
    <col min="9" max="9" width="9.125" style="9" customWidth="1"/>
    <col min="10" max="10" width="9.125" style="11" customWidth="1"/>
    <col min="11" max="11" width="15.625" style="9" customWidth="1"/>
    <col min="12" max="12" width="12.625" style="11" customWidth="1"/>
    <col min="13" max="13" width="9.125" style="9" customWidth="1"/>
    <col min="14" max="14" width="9.125" style="12" customWidth="1"/>
    <col min="15" max="15" width="15.625" style="12" customWidth="1"/>
    <col min="16" max="16" width="2.00390625" style="12" customWidth="1"/>
    <col min="17" max="17" width="5.875" style="9" hidden="1" customWidth="1"/>
    <col min="18" max="18" width="2.50390625" style="9" hidden="1" customWidth="1"/>
    <col min="19" max="19" width="5.25390625" style="9" hidden="1" customWidth="1"/>
    <col min="20" max="20" width="3.50390625" style="9" hidden="1" customWidth="1"/>
    <col min="21" max="254" width="9.00390625" style="9" customWidth="1"/>
    <col min="255" max="255" width="6.625" style="9" hidden="1" customWidth="1"/>
    <col min="256" max="16384" width="6.625" style="9" hidden="1" customWidth="1"/>
  </cols>
  <sheetData>
    <row r="1" spans="1:16" ht="24">
      <c r="A1" s="149" t="s">
        <v>303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3"/>
    </row>
    <row r="2" spans="1:16" ht="13.5">
      <c r="A2" s="80"/>
      <c r="B2" s="80"/>
      <c r="C2" s="80"/>
      <c r="D2" s="161" t="s">
        <v>274</v>
      </c>
      <c r="E2" s="161"/>
      <c r="F2" s="161"/>
      <c r="G2" s="161"/>
      <c r="H2" s="161"/>
      <c r="I2" s="161"/>
      <c r="J2" s="161"/>
      <c r="K2" s="80"/>
      <c r="L2" s="80"/>
      <c r="M2" s="80"/>
      <c r="N2" s="80"/>
      <c r="O2" s="80"/>
      <c r="P2" s="13"/>
    </row>
    <row r="3" spans="1:16" ht="13.5">
      <c r="A3" s="10"/>
      <c r="B3" s="10"/>
      <c r="C3" s="10"/>
      <c r="D3" s="10"/>
      <c r="H3" s="14"/>
      <c r="I3" s="13"/>
      <c r="J3" s="15"/>
      <c r="K3" s="127"/>
      <c r="L3" s="127"/>
      <c r="M3" s="127"/>
      <c r="N3" s="168" t="e">
        <f>lastsavetime()</f>
        <v>#NAME?</v>
      </c>
      <c r="O3" s="168"/>
      <c r="P3" s="16"/>
    </row>
    <row r="4" spans="1:12" ht="13.5">
      <c r="A4" s="150" t="s">
        <v>50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13.5">
      <c r="A5" s="150" t="s">
        <v>52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5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24" ht="13.5">
      <c r="A7" s="132" t="s">
        <v>40</v>
      </c>
      <c r="B7" s="151"/>
      <c r="C7" s="154"/>
      <c r="D7" s="156"/>
      <c r="E7" s="156"/>
      <c r="F7" s="157"/>
      <c r="G7" s="132" t="s">
        <v>55</v>
      </c>
      <c r="H7" s="133"/>
      <c r="I7" s="162"/>
      <c r="J7" s="163"/>
      <c r="K7" s="164"/>
      <c r="L7" s="132" t="s">
        <v>32</v>
      </c>
      <c r="M7" s="133"/>
      <c r="N7" s="177"/>
      <c r="O7" s="178"/>
      <c r="V7" s="18"/>
      <c r="W7" s="18"/>
      <c r="X7" s="18"/>
    </row>
    <row r="8" spans="1:24" ht="30" customHeight="1">
      <c r="A8" s="152"/>
      <c r="B8" s="153"/>
      <c r="C8" s="155"/>
      <c r="D8" s="158"/>
      <c r="E8" s="158"/>
      <c r="F8" s="159"/>
      <c r="G8" s="152"/>
      <c r="H8" s="160"/>
      <c r="I8" s="165"/>
      <c r="J8" s="166"/>
      <c r="K8" s="167"/>
      <c r="L8" s="179" t="s">
        <v>44</v>
      </c>
      <c r="M8" s="180"/>
      <c r="N8" s="181"/>
      <c r="O8" s="182"/>
      <c r="V8" s="18"/>
      <c r="W8" s="18"/>
      <c r="X8" s="18"/>
    </row>
    <row r="9" spans="1:15" ht="39.75" customHeight="1">
      <c r="A9" s="144" t="s">
        <v>56</v>
      </c>
      <c r="B9" s="183"/>
      <c r="C9" s="183"/>
      <c r="D9" s="146"/>
      <c r="E9" s="147"/>
      <c r="F9" s="148"/>
      <c r="G9" s="144" t="s">
        <v>58</v>
      </c>
      <c r="H9" s="145"/>
      <c r="I9" s="146"/>
      <c r="J9" s="147"/>
      <c r="K9" s="148"/>
      <c r="L9" s="19" t="s">
        <v>59</v>
      </c>
      <c r="M9" s="123"/>
      <c r="N9" s="20" t="s">
        <v>16</v>
      </c>
      <c r="O9" s="124"/>
    </row>
    <row r="11" spans="3:20" ht="13.5">
      <c r="C11" s="21"/>
      <c r="D11" s="22" t="s">
        <v>62</v>
      </c>
      <c r="E11" s="188" t="s">
        <v>53</v>
      </c>
      <c r="F11" s="189"/>
      <c r="G11" s="190"/>
      <c r="H11" s="23" t="s">
        <v>42</v>
      </c>
      <c r="I11" s="24"/>
      <c r="J11" s="24"/>
      <c r="K11" s="24"/>
      <c r="L11" s="25" t="s">
        <v>63</v>
      </c>
      <c r="M11" s="23" t="s">
        <v>65</v>
      </c>
      <c r="N11" s="26" t="s">
        <v>61</v>
      </c>
      <c r="O11" s="9"/>
      <c r="Q11" s="12"/>
      <c r="R11" s="12"/>
      <c r="S11" s="9" t="s">
        <v>66</v>
      </c>
      <c r="T11" s="9">
        <f>IF(M9="徳　島",1,0)</f>
        <v>0</v>
      </c>
    </row>
    <row r="12" spans="3:20" ht="13.5">
      <c r="C12" s="27" t="s">
        <v>68</v>
      </c>
      <c r="D12" s="28">
        <f>COUNTIF($F$21:$F$80,1)</f>
        <v>0</v>
      </c>
      <c r="E12" s="191">
        <f>COUNTIF($F$21:$F$80,2)</f>
        <v>0</v>
      </c>
      <c r="F12" s="192"/>
      <c r="G12" s="193"/>
      <c r="H12" s="27">
        <f>SUM(D12:F12)</f>
        <v>0</v>
      </c>
      <c r="I12" s="24"/>
      <c r="J12" s="24"/>
      <c r="K12" s="24"/>
      <c r="L12" s="23" t="s">
        <v>39</v>
      </c>
      <c r="M12" s="29">
        <v>800</v>
      </c>
      <c r="N12" s="29">
        <v>1600</v>
      </c>
      <c r="O12" s="9"/>
      <c r="Q12" s="12"/>
      <c r="R12" s="12"/>
      <c r="S12" s="9" t="s">
        <v>70</v>
      </c>
      <c r="T12" s="9">
        <f>COUNTIF($G$21:$G$120,"徳島")</f>
        <v>0</v>
      </c>
    </row>
    <row r="13" spans="3:18" ht="13.5">
      <c r="C13" s="30" t="s">
        <v>71</v>
      </c>
      <c r="D13" s="31">
        <f>COUNTIF($H$21:$H$120:$L$21:$L$120,"男"&amp;"*")</f>
        <v>0</v>
      </c>
      <c r="E13" s="194">
        <f>COUNTIF($H$21:$H$120:$L$21:$L$120,"女"&amp;"*")</f>
        <v>0</v>
      </c>
      <c r="F13" s="195"/>
      <c r="G13" s="196"/>
      <c r="H13" s="30">
        <f>SUM(D13:F13)</f>
        <v>0</v>
      </c>
      <c r="I13" s="24"/>
      <c r="J13" s="24"/>
      <c r="K13" s="24"/>
      <c r="L13" s="23" t="s">
        <v>3</v>
      </c>
      <c r="M13" s="32">
        <v>1000</v>
      </c>
      <c r="N13" s="29">
        <v>2000</v>
      </c>
      <c r="O13" s="9"/>
      <c r="Q13" s="12"/>
      <c r="R13" s="12"/>
    </row>
    <row r="14" spans="3:18" ht="14.25" thickBot="1">
      <c r="C14" s="75" t="s">
        <v>73</v>
      </c>
      <c r="D14" s="76">
        <f>COUNTIF(リレー!$A$15:$A$29,"男"&amp;"*")</f>
        <v>0</v>
      </c>
      <c r="E14" s="197">
        <f>COUNTIF(リレー!$A$15:$A$29,"女"&amp;"*")</f>
        <v>0</v>
      </c>
      <c r="F14" s="198"/>
      <c r="G14" s="199"/>
      <c r="H14" s="75">
        <f>SUM(D14:F14)</f>
        <v>0</v>
      </c>
      <c r="I14" s="24"/>
      <c r="J14" s="24"/>
      <c r="K14" s="24"/>
      <c r="L14" s="23" t="s">
        <v>78</v>
      </c>
      <c r="M14" s="29">
        <v>1200</v>
      </c>
      <c r="N14" s="35">
        <v>2400</v>
      </c>
      <c r="O14" s="9"/>
      <c r="Q14" s="12"/>
      <c r="R14" s="12"/>
    </row>
    <row r="15" spans="2:18" ht="14.25" thickTop="1">
      <c r="B15" s="74"/>
      <c r="C15" s="81" t="s">
        <v>71</v>
      </c>
      <c r="D15" s="125"/>
      <c r="E15" s="200"/>
      <c r="F15" s="200"/>
      <c r="G15" s="201"/>
      <c r="H15" s="82">
        <f>D15+E15</f>
        <v>0</v>
      </c>
      <c r="I15" s="137" t="s">
        <v>302</v>
      </c>
      <c r="J15" s="138"/>
      <c r="K15" s="34"/>
      <c r="L15" s="23" t="s">
        <v>80</v>
      </c>
      <c r="M15" s="29">
        <v>1500</v>
      </c>
      <c r="N15" s="35">
        <v>3000</v>
      </c>
      <c r="O15" s="9"/>
      <c r="Q15" s="12"/>
      <c r="R15" s="12"/>
    </row>
    <row r="16" spans="2:18" ht="14.25" thickBot="1">
      <c r="B16" s="74"/>
      <c r="C16" s="84" t="s">
        <v>272</v>
      </c>
      <c r="D16" s="126"/>
      <c r="E16" s="141"/>
      <c r="F16" s="142"/>
      <c r="G16" s="143"/>
      <c r="H16" s="83">
        <f>D16+E16</f>
        <v>0</v>
      </c>
      <c r="I16" s="139" t="s">
        <v>273</v>
      </c>
      <c r="J16" s="140"/>
      <c r="K16" s="34"/>
      <c r="L16" s="33" t="s">
        <v>57</v>
      </c>
      <c r="M16" s="29">
        <v>1500</v>
      </c>
      <c r="N16" s="35">
        <v>3000</v>
      </c>
      <c r="O16" s="9"/>
      <c r="Q16" s="12"/>
      <c r="R16" s="12"/>
    </row>
    <row r="17" spans="3:18" ht="14.25" thickTop="1">
      <c r="C17" s="77" t="s">
        <v>75</v>
      </c>
      <c r="D17" s="78">
        <f ca="1">_xlfn.IFERROR(IF(SUM($T$11:$T$12)=0,OFFSET($N$11,MATCH($O$9,$L$12:$L$16,0),0)*($D$13-D15)+$N$16*($D$14-D16),OFFSET($M$11,MATCH($O$9,$L$12:$L$16,0),0)*($D$13-D15)+$M$16*($D$14-D16)),"")</f>
      </c>
      <c r="E17" s="134">
        <f ca="1">_xlfn.IFERROR(IF(SUM($T$11:$T$12)=0,OFFSET($N$11,MATCH($O$9,$L$12:$L$16,0),0)*($E$13-E15)+$N$16*($E$14-E16),OFFSET($M$11,MATCH($O$9,$L$12:$L$16,0),0)*($E$13-E15)+$M$16*($E$14-E16)),"")</f>
      </c>
      <c r="F17" s="135" t="e">
        <f ca="1">IF(SUM($T$11:$T$12)=0,OFFSET($N$11,MATCH($O$9,$L$12:$L$14,0),0)*$D$13+$N$15*$D$14,OFFSET($M$11,MATCH(Q11,$L$12:$L$14,0),0)*$D$13+$M$15*$D$14)</f>
        <v>#N/A</v>
      </c>
      <c r="G17" s="136" t="e">
        <f ca="1">IF(SUM($T$11:$T$12)=0,OFFSET($N$11,MATCH($O$9,$L$12:$L$14,0),0)*$D$13+$N$15*$D$14,OFFSET($M$11,MATCH(R11,$L$12:$L$14,0),0)*$D$13+$M$15*$D$14)</f>
        <v>#N/A</v>
      </c>
      <c r="H17" s="79">
        <f>_xlfn.IFERROR((D17+E17),"")</f>
      </c>
      <c r="I17" s="34"/>
      <c r="J17" s="34"/>
      <c r="K17" s="34"/>
      <c r="L17" s="34"/>
      <c r="M17" s="72"/>
      <c r="N17" s="73"/>
      <c r="O17" s="9"/>
      <c r="Q17" s="12"/>
      <c r="R17" s="12"/>
    </row>
    <row r="19" spans="1:24" s="10" customFormat="1" ht="13.5">
      <c r="A19" s="169" t="s">
        <v>81</v>
      </c>
      <c r="B19" s="171" t="s">
        <v>82</v>
      </c>
      <c r="C19" s="173" t="s">
        <v>83</v>
      </c>
      <c r="D19" s="173" t="s">
        <v>85</v>
      </c>
      <c r="E19" s="175" t="s">
        <v>87</v>
      </c>
      <c r="F19" s="184" t="s">
        <v>88</v>
      </c>
      <c r="G19" s="186" t="s">
        <v>89</v>
      </c>
      <c r="H19" s="171" t="s">
        <v>91</v>
      </c>
      <c r="I19" s="173"/>
      <c r="J19" s="173"/>
      <c r="K19" s="184"/>
      <c r="L19" s="171" t="s">
        <v>92</v>
      </c>
      <c r="M19" s="173"/>
      <c r="N19" s="173"/>
      <c r="O19" s="184"/>
      <c r="P19" s="11"/>
      <c r="Q19" s="9"/>
      <c r="R19" s="9"/>
      <c r="S19" s="36"/>
      <c r="T19" s="36"/>
      <c r="U19" s="36"/>
      <c r="V19" s="37"/>
      <c r="W19" s="37"/>
      <c r="X19" s="37"/>
    </row>
    <row r="20" spans="1:19" ht="13.5">
      <c r="A20" s="170"/>
      <c r="B20" s="172"/>
      <c r="C20" s="174"/>
      <c r="D20" s="174"/>
      <c r="E20" s="176"/>
      <c r="F20" s="185"/>
      <c r="G20" s="187"/>
      <c r="H20" s="38" t="s">
        <v>94</v>
      </c>
      <c r="I20" s="39" t="s">
        <v>96</v>
      </c>
      <c r="J20" s="39" t="s">
        <v>97</v>
      </c>
      <c r="K20" s="40" t="s">
        <v>99</v>
      </c>
      <c r="L20" s="38" t="s">
        <v>94</v>
      </c>
      <c r="M20" s="39" t="s">
        <v>96</v>
      </c>
      <c r="N20" s="39" t="s">
        <v>97</v>
      </c>
      <c r="O20" s="40" t="s">
        <v>99</v>
      </c>
      <c r="P20" s="11"/>
      <c r="Q20" s="36"/>
      <c r="R20" s="36"/>
      <c r="S20" s="36"/>
    </row>
    <row r="21" spans="1:19" ht="15" customHeight="1">
      <c r="A21" s="41">
        <v>1</v>
      </c>
      <c r="B21" s="110"/>
      <c r="C21" s="111"/>
      <c r="D21" s="112"/>
      <c r="E21" s="111"/>
      <c r="F21" s="113"/>
      <c r="G21" s="114"/>
      <c r="H21" s="115"/>
      <c r="I21" s="116"/>
      <c r="J21" s="117"/>
      <c r="K21" s="118"/>
      <c r="L21" s="115"/>
      <c r="M21" s="116"/>
      <c r="N21" s="117"/>
      <c r="O21" s="118"/>
      <c r="P21" s="11"/>
      <c r="Q21" s="36">
        <f>IF('申込一覧'!H21="","",INDEX('名前'!$N$4:$N$100,MATCH('申込一覧'!H21,'名前'!$M$4:$M$100,0)))</f>
      </c>
      <c r="R21" s="36">
        <f>IF(L21="","",INDEX('名前'!$N$4:$N$100,MATCH('申込一覧'!L21,'名前'!$M$4:$M$1000,0)))</f>
      </c>
      <c r="S21" s="36"/>
    </row>
    <row r="22" spans="1:19" ht="15" customHeight="1">
      <c r="A22" s="42">
        <v>2</v>
      </c>
      <c r="B22" s="119"/>
      <c r="C22" s="120"/>
      <c r="D22" s="112"/>
      <c r="E22" s="120"/>
      <c r="F22" s="121"/>
      <c r="G22" s="114"/>
      <c r="H22" s="115"/>
      <c r="I22" s="116"/>
      <c r="J22" s="122"/>
      <c r="K22" s="118"/>
      <c r="L22" s="115"/>
      <c r="M22" s="116"/>
      <c r="N22" s="122"/>
      <c r="O22" s="118"/>
      <c r="P22" s="11"/>
      <c r="Q22" s="36">
        <f>IF('申込一覧'!H22="","",INDEX('名前'!$N$4:$N$100,MATCH('申込一覧'!H22,'名前'!$M$4:$M$100,0)))</f>
      </c>
      <c r="R22" s="36">
        <f>IF(L22="","",INDEX('名前'!$N$4:$N$100,MATCH('申込一覧'!L22,'名前'!$M$4:$M$1000,0)))</f>
      </c>
      <c r="S22" s="36"/>
    </row>
    <row r="23" spans="1:19" ht="15" customHeight="1">
      <c r="A23" s="42">
        <v>3</v>
      </c>
      <c r="B23" s="119"/>
      <c r="C23" s="120"/>
      <c r="D23" s="112"/>
      <c r="E23" s="120"/>
      <c r="F23" s="121"/>
      <c r="G23" s="114"/>
      <c r="H23" s="115"/>
      <c r="I23" s="116"/>
      <c r="J23" s="122"/>
      <c r="K23" s="118"/>
      <c r="L23" s="115"/>
      <c r="M23" s="116"/>
      <c r="N23" s="122"/>
      <c r="O23" s="118"/>
      <c r="P23" s="11"/>
      <c r="Q23" s="36">
        <f>IF('申込一覧'!H23="","",INDEX('名前'!$N$4:$N$100,MATCH('申込一覧'!H23,'名前'!$M$4:$M$100,0)))</f>
      </c>
      <c r="R23" s="36">
        <f>IF(L23="","",INDEX('名前'!$N$4:$N$100,MATCH('申込一覧'!L23,'名前'!$M$4:$M$1000,0)))</f>
      </c>
      <c r="S23" s="36"/>
    </row>
    <row r="24" spans="1:19" ht="15" customHeight="1">
      <c r="A24" s="42">
        <v>4</v>
      </c>
      <c r="B24" s="119"/>
      <c r="C24" s="120"/>
      <c r="D24" s="112"/>
      <c r="E24" s="120"/>
      <c r="F24" s="121"/>
      <c r="G24" s="114"/>
      <c r="H24" s="115"/>
      <c r="I24" s="116"/>
      <c r="J24" s="122"/>
      <c r="K24" s="118"/>
      <c r="L24" s="115"/>
      <c r="M24" s="116"/>
      <c r="N24" s="122"/>
      <c r="O24" s="118"/>
      <c r="P24" s="11"/>
      <c r="Q24" s="36">
        <f>IF('申込一覧'!H24="","",INDEX('名前'!$N$4:$N$100,MATCH('申込一覧'!H24,'名前'!$M$4:$M$100,0)))</f>
      </c>
      <c r="R24" s="36">
        <f>IF(L24="","",INDEX('名前'!$N$4:$N$100,MATCH('申込一覧'!L24,'名前'!$M$4:$M$1000,0)))</f>
      </c>
      <c r="S24" s="36"/>
    </row>
    <row r="25" spans="1:19" ht="15" customHeight="1">
      <c r="A25" s="42">
        <v>5</v>
      </c>
      <c r="B25" s="119"/>
      <c r="C25" s="120"/>
      <c r="D25" s="112"/>
      <c r="E25" s="120"/>
      <c r="F25" s="121"/>
      <c r="G25" s="114"/>
      <c r="H25" s="115"/>
      <c r="I25" s="116"/>
      <c r="J25" s="122"/>
      <c r="K25" s="118"/>
      <c r="L25" s="115"/>
      <c r="M25" s="116"/>
      <c r="N25" s="122"/>
      <c r="O25" s="118"/>
      <c r="P25" s="11"/>
      <c r="Q25" s="36">
        <f>IF('申込一覧'!H25="","",INDEX('名前'!$N$4:$N$100,MATCH('申込一覧'!H25,'名前'!$M$4:$M$100,0)))</f>
      </c>
      <c r="R25" s="36">
        <f>IF(L25="","",INDEX('名前'!$N$4:$N$100,MATCH('申込一覧'!L25,'名前'!$M$4:$M$1000,0)))</f>
      </c>
      <c r="S25" s="36"/>
    </row>
    <row r="26" spans="1:19" ht="15" customHeight="1">
      <c r="A26" s="42">
        <v>6</v>
      </c>
      <c r="B26" s="119"/>
      <c r="C26" s="120"/>
      <c r="D26" s="112"/>
      <c r="E26" s="120"/>
      <c r="F26" s="121"/>
      <c r="G26" s="114"/>
      <c r="H26" s="115"/>
      <c r="I26" s="116"/>
      <c r="J26" s="122"/>
      <c r="K26" s="118"/>
      <c r="L26" s="115"/>
      <c r="M26" s="116"/>
      <c r="N26" s="122"/>
      <c r="O26" s="118"/>
      <c r="P26" s="11"/>
      <c r="Q26" s="36">
        <f>IF('申込一覧'!H26="","",INDEX('名前'!$N$4:$N$100,MATCH('申込一覧'!H26,'名前'!$M$4:$M$100,0)))</f>
      </c>
      <c r="R26" s="36">
        <f>IF(L26="","",INDEX('名前'!$N$4:$N$100,MATCH('申込一覧'!L26,'名前'!$M$4:$M$1000,0)))</f>
      </c>
      <c r="S26" s="36"/>
    </row>
    <row r="27" spans="1:19" ht="15" customHeight="1">
      <c r="A27" s="42">
        <v>7</v>
      </c>
      <c r="B27" s="119"/>
      <c r="C27" s="120"/>
      <c r="D27" s="112"/>
      <c r="E27" s="120"/>
      <c r="F27" s="121"/>
      <c r="G27" s="114"/>
      <c r="H27" s="115"/>
      <c r="I27" s="116"/>
      <c r="J27" s="122"/>
      <c r="K27" s="118"/>
      <c r="L27" s="115"/>
      <c r="M27" s="116"/>
      <c r="N27" s="122"/>
      <c r="O27" s="118"/>
      <c r="P27" s="11"/>
      <c r="Q27" s="36">
        <f>IF('申込一覧'!H27="","",INDEX('名前'!$N$4:$N$100,MATCH('申込一覧'!H27,'名前'!$M$4:$M$100,0)))</f>
      </c>
      <c r="R27" s="36">
        <f>IF(L27="","",INDEX('名前'!$N$4:$N$100,MATCH('申込一覧'!L27,'名前'!$M$4:$M$1000,0)))</f>
      </c>
      <c r="S27" s="36"/>
    </row>
    <row r="28" spans="1:19" ht="15" customHeight="1">
      <c r="A28" s="42">
        <v>8</v>
      </c>
      <c r="B28" s="119"/>
      <c r="C28" s="120"/>
      <c r="D28" s="112"/>
      <c r="E28" s="120"/>
      <c r="F28" s="121"/>
      <c r="G28" s="114"/>
      <c r="H28" s="115"/>
      <c r="I28" s="116"/>
      <c r="J28" s="122"/>
      <c r="K28" s="118"/>
      <c r="L28" s="115"/>
      <c r="M28" s="116"/>
      <c r="N28" s="122"/>
      <c r="O28" s="118"/>
      <c r="P28" s="11"/>
      <c r="Q28" s="36">
        <f>IF('申込一覧'!H28="","",INDEX('名前'!$N$4:$N$100,MATCH('申込一覧'!H28,'名前'!$M$4:$M$100,0)))</f>
      </c>
      <c r="R28" s="36">
        <f>IF(L28="","",INDEX('名前'!$N$4:$N$100,MATCH('申込一覧'!L28,'名前'!$M$4:$M$1000,0)))</f>
      </c>
      <c r="S28" s="36"/>
    </row>
    <row r="29" spans="1:19" ht="15" customHeight="1">
      <c r="A29" s="42">
        <v>9</v>
      </c>
      <c r="B29" s="119"/>
      <c r="C29" s="120"/>
      <c r="D29" s="112"/>
      <c r="E29" s="120"/>
      <c r="F29" s="121"/>
      <c r="G29" s="114"/>
      <c r="H29" s="115"/>
      <c r="I29" s="116"/>
      <c r="J29" s="122"/>
      <c r="K29" s="118"/>
      <c r="L29" s="115"/>
      <c r="M29" s="116"/>
      <c r="N29" s="122"/>
      <c r="O29" s="118"/>
      <c r="P29" s="11"/>
      <c r="Q29" s="36">
        <f>IF('申込一覧'!H29="","",INDEX('名前'!$N$4:$N$100,MATCH('申込一覧'!H29,'名前'!$M$4:$M$100,0)))</f>
      </c>
      <c r="R29" s="36">
        <f>IF(L29="","",INDEX('名前'!$N$4:$N$100,MATCH('申込一覧'!L29,'名前'!$M$4:$M$1000,0)))</f>
      </c>
      <c r="S29" s="36"/>
    </row>
    <row r="30" spans="1:19" ht="15" customHeight="1">
      <c r="A30" s="42">
        <v>10</v>
      </c>
      <c r="B30" s="119"/>
      <c r="C30" s="120"/>
      <c r="D30" s="112"/>
      <c r="E30" s="120"/>
      <c r="F30" s="121"/>
      <c r="G30" s="114"/>
      <c r="H30" s="115"/>
      <c r="I30" s="116"/>
      <c r="J30" s="122"/>
      <c r="K30" s="118"/>
      <c r="L30" s="115"/>
      <c r="M30" s="116"/>
      <c r="N30" s="122"/>
      <c r="O30" s="118"/>
      <c r="P30" s="11"/>
      <c r="Q30" s="36">
        <f>IF('申込一覧'!H30="","",INDEX('名前'!$N$4:$N$100,MATCH('申込一覧'!H30,'名前'!$M$4:$M$100,0)))</f>
      </c>
      <c r="R30" s="36">
        <f>IF(L30="","",INDEX('名前'!$N$4:$N$100,MATCH('申込一覧'!L30,'名前'!$M$4:$M$1000,0)))</f>
      </c>
      <c r="S30" s="36"/>
    </row>
    <row r="31" spans="1:19" ht="15" customHeight="1">
      <c r="A31" s="42">
        <v>11</v>
      </c>
      <c r="B31" s="119"/>
      <c r="C31" s="120"/>
      <c r="D31" s="112"/>
      <c r="E31" s="120"/>
      <c r="F31" s="121"/>
      <c r="G31" s="114"/>
      <c r="H31" s="115"/>
      <c r="I31" s="116"/>
      <c r="J31" s="122"/>
      <c r="K31" s="118"/>
      <c r="L31" s="115"/>
      <c r="M31" s="116"/>
      <c r="N31" s="122"/>
      <c r="O31" s="118"/>
      <c r="P31" s="11"/>
      <c r="Q31" s="36">
        <f>IF('申込一覧'!H31="","",INDEX('名前'!$N$4:$N$100,MATCH('申込一覧'!H31,'名前'!$M$4:$M$100,0)))</f>
      </c>
      <c r="R31" s="36">
        <f>IF(L31="","",INDEX('名前'!$N$4:$N$100,MATCH('申込一覧'!L31,'名前'!$M$4:$M$1000,0)))</f>
      </c>
      <c r="S31" s="36"/>
    </row>
    <row r="32" spans="1:19" ht="15" customHeight="1">
      <c r="A32" s="42">
        <v>12</v>
      </c>
      <c r="B32" s="119"/>
      <c r="C32" s="120"/>
      <c r="D32" s="112"/>
      <c r="E32" s="120"/>
      <c r="F32" s="121"/>
      <c r="G32" s="114"/>
      <c r="H32" s="115"/>
      <c r="I32" s="116"/>
      <c r="J32" s="122"/>
      <c r="K32" s="118"/>
      <c r="L32" s="115"/>
      <c r="M32" s="116"/>
      <c r="N32" s="122"/>
      <c r="O32" s="118"/>
      <c r="P32" s="11"/>
      <c r="Q32" s="36">
        <f>IF('申込一覧'!H32="","",INDEX('名前'!$N$4:$N$100,MATCH('申込一覧'!H32,'名前'!$M$4:$M$100,0)))</f>
      </c>
      <c r="R32" s="36">
        <f>IF(L32="","",INDEX('名前'!$N$4:$N$100,MATCH('申込一覧'!L32,'名前'!$M$4:$M$1000,0)))</f>
      </c>
      <c r="S32" s="36"/>
    </row>
    <row r="33" spans="1:19" ht="15" customHeight="1">
      <c r="A33" s="42">
        <v>13</v>
      </c>
      <c r="B33" s="119"/>
      <c r="C33" s="120"/>
      <c r="D33" s="112"/>
      <c r="E33" s="120"/>
      <c r="F33" s="121"/>
      <c r="G33" s="114"/>
      <c r="H33" s="115"/>
      <c r="I33" s="116"/>
      <c r="J33" s="122"/>
      <c r="K33" s="118"/>
      <c r="L33" s="115"/>
      <c r="M33" s="116"/>
      <c r="N33" s="122"/>
      <c r="O33" s="118"/>
      <c r="P33" s="11"/>
      <c r="Q33" s="36">
        <f>IF('申込一覧'!H33="","",INDEX('名前'!$N$4:$N$100,MATCH('申込一覧'!H33,'名前'!$M$4:$M$100,0)))</f>
      </c>
      <c r="R33" s="36">
        <f>IF(L33="","",INDEX('名前'!$N$4:$N$100,MATCH('申込一覧'!L33,'名前'!$M$4:$M$1000,0)))</f>
      </c>
      <c r="S33" s="36"/>
    </row>
    <row r="34" spans="1:19" ht="15" customHeight="1">
      <c r="A34" s="42">
        <v>14</v>
      </c>
      <c r="B34" s="119"/>
      <c r="C34" s="120"/>
      <c r="D34" s="112"/>
      <c r="E34" s="120"/>
      <c r="F34" s="121"/>
      <c r="G34" s="114"/>
      <c r="H34" s="115"/>
      <c r="I34" s="116"/>
      <c r="J34" s="122"/>
      <c r="K34" s="118"/>
      <c r="L34" s="115"/>
      <c r="M34" s="116"/>
      <c r="N34" s="122"/>
      <c r="O34" s="118"/>
      <c r="P34" s="11"/>
      <c r="Q34" s="36">
        <f>IF('申込一覧'!H34="","",INDEX('名前'!$N$4:$N$100,MATCH('申込一覧'!H34,'名前'!$M$4:$M$100,0)))</f>
      </c>
      <c r="R34" s="36">
        <f>IF(L34="","",INDEX('名前'!$N$4:$N$100,MATCH('申込一覧'!L34,'名前'!$M$4:$M$1000,0)))</f>
      </c>
      <c r="S34" s="36"/>
    </row>
    <row r="35" spans="1:19" ht="15" customHeight="1">
      <c r="A35" s="42">
        <v>15</v>
      </c>
      <c r="B35" s="119"/>
      <c r="C35" s="120"/>
      <c r="D35" s="112"/>
      <c r="E35" s="120"/>
      <c r="F35" s="121"/>
      <c r="G35" s="114"/>
      <c r="H35" s="115"/>
      <c r="I35" s="116"/>
      <c r="J35" s="122"/>
      <c r="K35" s="118"/>
      <c r="L35" s="115"/>
      <c r="M35" s="116"/>
      <c r="N35" s="122"/>
      <c r="O35" s="118"/>
      <c r="P35" s="11"/>
      <c r="Q35" s="36">
        <f>IF('申込一覧'!H35="","",INDEX('名前'!$N$4:$N$100,MATCH('申込一覧'!H35,'名前'!$M$4:$M$100,0)))</f>
      </c>
      <c r="R35" s="36">
        <f>IF(L35="","",INDEX('名前'!$N$4:$N$100,MATCH('申込一覧'!L35,'名前'!$M$4:$M$1000,0)))</f>
      </c>
      <c r="S35" s="36"/>
    </row>
    <row r="36" spans="1:19" ht="15" customHeight="1">
      <c r="A36" s="42">
        <v>16</v>
      </c>
      <c r="B36" s="119"/>
      <c r="C36" s="120"/>
      <c r="D36" s="112"/>
      <c r="E36" s="120"/>
      <c r="F36" s="121"/>
      <c r="G36" s="114"/>
      <c r="H36" s="115"/>
      <c r="I36" s="116"/>
      <c r="J36" s="122"/>
      <c r="K36" s="118"/>
      <c r="L36" s="115"/>
      <c r="M36" s="116"/>
      <c r="N36" s="122"/>
      <c r="O36" s="118"/>
      <c r="P36" s="11"/>
      <c r="Q36" s="36">
        <f>IF('申込一覧'!H36="","",INDEX('名前'!$N$4:$N$100,MATCH('申込一覧'!H36,'名前'!$M$4:$M$100,0)))</f>
      </c>
      <c r="R36" s="36">
        <f>IF(L36="","",INDEX('名前'!$N$4:$N$100,MATCH('申込一覧'!L36,'名前'!$M$4:$M$1000,0)))</f>
      </c>
      <c r="S36" s="36"/>
    </row>
    <row r="37" spans="1:19" ht="15" customHeight="1">
      <c r="A37" s="42">
        <v>17</v>
      </c>
      <c r="B37" s="119"/>
      <c r="C37" s="120"/>
      <c r="D37" s="112"/>
      <c r="E37" s="120"/>
      <c r="F37" s="121"/>
      <c r="G37" s="114"/>
      <c r="H37" s="115"/>
      <c r="I37" s="116"/>
      <c r="J37" s="122"/>
      <c r="K37" s="118"/>
      <c r="L37" s="115"/>
      <c r="M37" s="116"/>
      <c r="N37" s="122"/>
      <c r="O37" s="118"/>
      <c r="P37" s="11"/>
      <c r="Q37" s="36">
        <f>IF('申込一覧'!H37="","",INDEX('名前'!$N$4:$N$100,MATCH('申込一覧'!H37,'名前'!$M$4:$M$100,0)))</f>
      </c>
      <c r="R37" s="36">
        <f>IF(L37="","",INDEX('名前'!$N$4:$N$100,MATCH('申込一覧'!L37,'名前'!$M$4:$M$1000,0)))</f>
      </c>
      <c r="S37" s="36"/>
    </row>
    <row r="38" spans="1:19" ht="15" customHeight="1">
      <c r="A38" s="42">
        <v>18</v>
      </c>
      <c r="B38" s="119"/>
      <c r="C38" s="120"/>
      <c r="D38" s="112"/>
      <c r="E38" s="120"/>
      <c r="F38" s="121"/>
      <c r="G38" s="114"/>
      <c r="H38" s="115"/>
      <c r="I38" s="116"/>
      <c r="J38" s="122"/>
      <c r="K38" s="118"/>
      <c r="L38" s="115"/>
      <c r="M38" s="116"/>
      <c r="N38" s="122"/>
      <c r="O38" s="118"/>
      <c r="P38" s="11"/>
      <c r="Q38" s="36">
        <f>IF('申込一覧'!H38="","",INDEX('名前'!$N$4:$N$100,MATCH('申込一覧'!H38,'名前'!$M$4:$M$100,0)))</f>
      </c>
      <c r="R38" s="36">
        <f>IF(L38="","",INDEX('名前'!$N$4:$N$100,MATCH('申込一覧'!L38,'名前'!$M$4:$M$1000,0)))</f>
      </c>
      <c r="S38" s="36"/>
    </row>
    <row r="39" spans="1:19" ht="15" customHeight="1">
      <c r="A39" s="42">
        <v>19</v>
      </c>
      <c r="B39" s="119"/>
      <c r="C39" s="120"/>
      <c r="D39" s="112"/>
      <c r="E39" s="120"/>
      <c r="F39" s="121"/>
      <c r="G39" s="114"/>
      <c r="H39" s="115"/>
      <c r="I39" s="116"/>
      <c r="J39" s="122"/>
      <c r="K39" s="118"/>
      <c r="L39" s="115"/>
      <c r="M39" s="116"/>
      <c r="N39" s="122"/>
      <c r="O39" s="118"/>
      <c r="P39" s="11"/>
      <c r="Q39" s="36">
        <f>IF('申込一覧'!H39="","",INDEX('名前'!$N$4:$N$100,MATCH('申込一覧'!H39,'名前'!$M$4:$M$100,0)))</f>
      </c>
      <c r="R39" s="36">
        <f>IF(L39="","",INDEX('名前'!$N$4:$N$100,MATCH('申込一覧'!L39,'名前'!$M$4:$M$1000,0)))</f>
      </c>
      <c r="S39" s="36"/>
    </row>
    <row r="40" spans="1:19" ht="15" customHeight="1">
      <c r="A40" s="42">
        <v>20</v>
      </c>
      <c r="B40" s="119"/>
      <c r="C40" s="120"/>
      <c r="D40" s="112"/>
      <c r="E40" s="120"/>
      <c r="F40" s="121"/>
      <c r="G40" s="114"/>
      <c r="H40" s="115"/>
      <c r="I40" s="116"/>
      <c r="J40" s="122"/>
      <c r="K40" s="118"/>
      <c r="L40" s="115"/>
      <c r="M40" s="116"/>
      <c r="N40" s="122"/>
      <c r="O40" s="118"/>
      <c r="P40" s="11"/>
      <c r="Q40" s="36">
        <f>IF('申込一覧'!H40="","",INDEX('名前'!$N$4:$N$100,MATCH('申込一覧'!H40,'名前'!$M$4:$M$100,0)))</f>
      </c>
      <c r="R40" s="36">
        <f>IF(L40="","",INDEX('名前'!$N$4:$N$100,MATCH('申込一覧'!L40,'名前'!$M$4:$M$1000,0)))</f>
      </c>
      <c r="S40" s="36"/>
    </row>
    <row r="41" spans="1:19" ht="15" customHeight="1">
      <c r="A41" s="42">
        <v>21</v>
      </c>
      <c r="B41" s="119"/>
      <c r="C41" s="120"/>
      <c r="D41" s="112"/>
      <c r="E41" s="120"/>
      <c r="F41" s="121"/>
      <c r="G41" s="114"/>
      <c r="H41" s="115"/>
      <c r="I41" s="116"/>
      <c r="J41" s="122"/>
      <c r="K41" s="118"/>
      <c r="L41" s="115"/>
      <c r="M41" s="116"/>
      <c r="N41" s="122"/>
      <c r="O41" s="118"/>
      <c r="P41" s="11"/>
      <c r="Q41" s="36">
        <f>IF('申込一覧'!H41="","",INDEX('名前'!$N$4:$N$100,MATCH('申込一覧'!H41,'名前'!$M$4:$M$100,0)))</f>
      </c>
      <c r="R41" s="36">
        <f>IF(L41="","",INDEX('名前'!$N$4:$N$100,MATCH('申込一覧'!L41,'名前'!$M$4:$M$1000,0)))</f>
      </c>
      <c r="S41" s="36"/>
    </row>
    <row r="42" spans="1:19" ht="15" customHeight="1">
      <c r="A42" s="42">
        <v>22</v>
      </c>
      <c r="B42" s="119"/>
      <c r="C42" s="120"/>
      <c r="D42" s="112"/>
      <c r="E42" s="120"/>
      <c r="F42" s="121"/>
      <c r="G42" s="114"/>
      <c r="H42" s="115"/>
      <c r="I42" s="116"/>
      <c r="J42" s="122"/>
      <c r="K42" s="118"/>
      <c r="L42" s="115"/>
      <c r="M42" s="116"/>
      <c r="N42" s="122"/>
      <c r="O42" s="118"/>
      <c r="P42" s="11"/>
      <c r="Q42" s="36">
        <f>IF('申込一覧'!H42="","",INDEX('名前'!$N$4:$N$100,MATCH('申込一覧'!H42,'名前'!$M$4:$M$100,0)))</f>
      </c>
      <c r="R42" s="36">
        <f>IF(L42="","",INDEX('名前'!$N$4:$N$100,MATCH('申込一覧'!L42,'名前'!$M$4:$M$1000,0)))</f>
      </c>
      <c r="S42" s="36"/>
    </row>
    <row r="43" spans="1:19" ht="15" customHeight="1">
      <c r="A43" s="42">
        <v>23</v>
      </c>
      <c r="B43" s="119"/>
      <c r="C43" s="120"/>
      <c r="D43" s="112"/>
      <c r="E43" s="120"/>
      <c r="F43" s="121"/>
      <c r="G43" s="114"/>
      <c r="H43" s="115"/>
      <c r="I43" s="116"/>
      <c r="J43" s="122"/>
      <c r="K43" s="118"/>
      <c r="L43" s="115"/>
      <c r="M43" s="116"/>
      <c r="N43" s="122"/>
      <c r="O43" s="118"/>
      <c r="P43" s="11"/>
      <c r="Q43" s="36">
        <f>IF('申込一覧'!H43="","",INDEX('名前'!$N$4:$N$100,MATCH('申込一覧'!H43,'名前'!$M$4:$M$100,0)))</f>
      </c>
      <c r="R43" s="36">
        <f>IF(L43="","",INDEX('名前'!$N$4:$N$100,MATCH('申込一覧'!L43,'名前'!$M$4:$M$1000,0)))</f>
      </c>
      <c r="S43" s="36"/>
    </row>
    <row r="44" spans="1:19" ht="15" customHeight="1">
      <c r="A44" s="42">
        <v>24</v>
      </c>
      <c r="B44" s="119"/>
      <c r="C44" s="120"/>
      <c r="D44" s="112"/>
      <c r="E44" s="120"/>
      <c r="F44" s="121"/>
      <c r="G44" s="114"/>
      <c r="H44" s="115"/>
      <c r="I44" s="116"/>
      <c r="J44" s="122"/>
      <c r="K44" s="118"/>
      <c r="L44" s="115"/>
      <c r="M44" s="116"/>
      <c r="N44" s="122"/>
      <c r="O44" s="118"/>
      <c r="P44" s="11"/>
      <c r="Q44" s="36">
        <f>IF('申込一覧'!H44="","",INDEX('名前'!$N$4:$N$100,MATCH('申込一覧'!H44,'名前'!$M$4:$M$100,0)))</f>
      </c>
      <c r="R44" s="36">
        <f>IF(L44="","",INDEX('名前'!$N$4:$N$100,MATCH('申込一覧'!L44,'名前'!$M$4:$M$1000,0)))</f>
      </c>
      <c r="S44" s="36"/>
    </row>
    <row r="45" spans="1:19" ht="15" customHeight="1">
      <c r="A45" s="42">
        <v>25</v>
      </c>
      <c r="B45" s="119"/>
      <c r="C45" s="120"/>
      <c r="D45" s="112"/>
      <c r="E45" s="120"/>
      <c r="F45" s="121"/>
      <c r="G45" s="114"/>
      <c r="H45" s="115"/>
      <c r="I45" s="116"/>
      <c r="J45" s="122"/>
      <c r="K45" s="118"/>
      <c r="L45" s="115"/>
      <c r="M45" s="116"/>
      <c r="N45" s="122"/>
      <c r="O45" s="118"/>
      <c r="P45" s="11"/>
      <c r="Q45" s="36">
        <f>IF('申込一覧'!H45="","",INDEX('名前'!$N$4:$N$100,MATCH('申込一覧'!H45,'名前'!$M$4:$M$100,0)))</f>
      </c>
      <c r="R45" s="36">
        <f>IF(L45="","",INDEX('名前'!$N$4:$N$100,MATCH('申込一覧'!L45,'名前'!$M$4:$M$1000,0)))</f>
      </c>
      <c r="S45" s="36"/>
    </row>
    <row r="46" spans="1:19" ht="15" customHeight="1">
      <c r="A46" s="42">
        <v>26</v>
      </c>
      <c r="B46" s="119"/>
      <c r="C46" s="120"/>
      <c r="D46" s="112"/>
      <c r="E46" s="120"/>
      <c r="F46" s="121"/>
      <c r="G46" s="114"/>
      <c r="H46" s="115"/>
      <c r="I46" s="116"/>
      <c r="J46" s="122"/>
      <c r="K46" s="118"/>
      <c r="L46" s="115"/>
      <c r="M46" s="116"/>
      <c r="N46" s="122"/>
      <c r="O46" s="118"/>
      <c r="P46" s="11"/>
      <c r="Q46" s="36">
        <f>IF('申込一覧'!H46="","",INDEX('名前'!$N$4:$N$100,MATCH('申込一覧'!H46,'名前'!$M$4:$M$100,0)))</f>
      </c>
      <c r="R46" s="36">
        <f>IF(L46="","",INDEX('名前'!$N$4:$N$100,MATCH('申込一覧'!L46,'名前'!$M$4:$M$1000,0)))</f>
      </c>
      <c r="S46" s="36"/>
    </row>
    <row r="47" spans="1:19" ht="15" customHeight="1">
      <c r="A47" s="42">
        <v>27</v>
      </c>
      <c r="B47" s="119"/>
      <c r="C47" s="120"/>
      <c r="D47" s="112"/>
      <c r="E47" s="120"/>
      <c r="F47" s="121"/>
      <c r="G47" s="114"/>
      <c r="H47" s="115"/>
      <c r="I47" s="116"/>
      <c r="J47" s="122"/>
      <c r="K47" s="118"/>
      <c r="L47" s="115"/>
      <c r="M47" s="116"/>
      <c r="N47" s="122"/>
      <c r="O47" s="118"/>
      <c r="P47" s="11"/>
      <c r="Q47" s="36">
        <f>IF('申込一覧'!H47="","",INDEX('名前'!$N$4:$N$100,MATCH('申込一覧'!H47,'名前'!$M$4:$M$100,0)))</f>
      </c>
      <c r="R47" s="36">
        <f>IF(L47="","",INDEX('名前'!$N$4:$N$100,MATCH('申込一覧'!L47,'名前'!$M$4:$M$1000,0)))</f>
      </c>
      <c r="S47" s="36"/>
    </row>
    <row r="48" spans="1:19" ht="15" customHeight="1">
      <c r="A48" s="42">
        <v>28</v>
      </c>
      <c r="B48" s="119"/>
      <c r="C48" s="120"/>
      <c r="D48" s="112"/>
      <c r="E48" s="120"/>
      <c r="F48" s="121"/>
      <c r="G48" s="114"/>
      <c r="H48" s="115"/>
      <c r="I48" s="116"/>
      <c r="J48" s="122"/>
      <c r="K48" s="118"/>
      <c r="L48" s="115"/>
      <c r="M48" s="116"/>
      <c r="N48" s="122"/>
      <c r="O48" s="118"/>
      <c r="P48" s="11"/>
      <c r="Q48" s="36">
        <f>IF('申込一覧'!H48="","",INDEX('名前'!$N$4:$N$100,MATCH('申込一覧'!H48,'名前'!$M$4:$M$100,0)))</f>
      </c>
      <c r="R48" s="36">
        <f>IF(L48="","",INDEX('名前'!$N$4:$N$100,MATCH('申込一覧'!L48,'名前'!$M$4:$M$1000,0)))</f>
      </c>
      <c r="S48" s="36"/>
    </row>
    <row r="49" spans="1:19" ht="15" customHeight="1">
      <c r="A49" s="42">
        <v>29</v>
      </c>
      <c r="B49" s="119"/>
      <c r="C49" s="120"/>
      <c r="D49" s="112"/>
      <c r="E49" s="120"/>
      <c r="F49" s="121"/>
      <c r="G49" s="114"/>
      <c r="H49" s="115"/>
      <c r="I49" s="116"/>
      <c r="J49" s="122"/>
      <c r="K49" s="118"/>
      <c r="L49" s="115"/>
      <c r="M49" s="116"/>
      <c r="N49" s="122"/>
      <c r="O49" s="118"/>
      <c r="P49" s="11"/>
      <c r="Q49" s="36">
        <f>IF('申込一覧'!H49="","",INDEX('名前'!$N$4:$N$100,MATCH('申込一覧'!H49,'名前'!$M$4:$M$100,0)))</f>
      </c>
      <c r="R49" s="36">
        <f>IF(L49="","",INDEX('名前'!$N$4:$N$100,MATCH('申込一覧'!L49,'名前'!$M$4:$M$1000,0)))</f>
      </c>
      <c r="S49" s="36"/>
    </row>
    <row r="50" spans="1:19" ht="15" customHeight="1">
      <c r="A50" s="42">
        <v>30</v>
      </c>
      <c r="B50" s="119"/>
      <c r="C50" s="120"/>
      <c r="D50" s="112"/>
      <c r="E50" s="120"/>
      <c r="F50" s="121"/>
      <c r="G50" s="114"/>
      <c r="H50" s="115"/>
      <c r="I50" s="116"/>
      <c r="J50" s="122"/>
      <c r="K50" s="118"/>
      <c r="L50" s="115"/>
      <c r="M50" s="116"/>
      <c r="N50" s="122"/>
      <c r="O50" s="118"/>
      <c r="P50" s="11"/>
      <c r="Q50" s="36">
        <f>IF('申込一覧'!H50="","",INDEX('名前'!$N$4:$N$100,MATCH('申込一覧'!H50,'名前'!$M$4:$M$100,0)))</f>
      </c>
      <c r="R50" s="36">
        <f>IF(L50="","",INDEX('名前'!$N$4:$N$100,MATCH('申込一覧'!L50,'名前'!$M$4:$M$1000,0)))</f>
      </c>
      <c r="S50" s="36"/>
    </row>
    <row r="51" spans="1:19" ht="15" customHeight="1">
      <c r="A51" s="42">
        <v>31</v>
      </c>
      <c r="B51" s="119"/>
      <c r="C51" s="120"/>
      <c r="D51" s="112"/>
      <c r="E51" s="120"/>
      <c r="F51" s="121"/>
      <c r="G51" s="114"/>
      <c r="H51" s="115"/>
      <c r="I51" s="116"/>
      <c r="J51" s="122"/>
      <c r="K51" s="118"/>
      <c r="L51" s="115"/>
      <c r="M51" s="116"/>
      <c r="N51" s="122"/>
      <c r="O51" s="118"/>
      <c r="P51" s="11"/>
      <c r="Q51" s="36">
        <f>IF('申込一覧'!H51="","",INDEX('名前'!$N$4:$N$100,MATCH('申込一覧'!H51,'名前'!$M$4:$M$100,0)))</f>
      </c>
      <c r="R51" s="36">
        <f>IF(L51="","",INDEX('名前'!$N$4:$N$100,MATCH('申込一覧'!L51,'名前'!$M$4:$M$1000,0)))</f>
      </c>
      <c r="S51" s="36"/>
    </row>
    <row r="52" spans="1:19" ht="15" customHeight="1">
      <c r="A52" s="42">
        <v>32</v>
      </c>
      <c r="B52" s="119"/>
      <c r="C52" s="120"/>
      <c r="D52" s="112"/>
      <c r="E52" s="120"/>
      <c r="F52" s="121"/>
      <c r="G52" s="114"/>
      <c r="H52" s="115"/>
      <c r="I52" s="116"/>
      <c r="J52" s="122"/>
      <c r="K52" s="118"/>
      <c r="L52" s="115"/>
      <c r="M52" s="116"/>
      <c r="N52" s="122"/>
      <c r="O52" s="118"/>
      <c r="P52" s="11"/>
      <c r="Q52" s="36">
        <f>IF('申込一覧'!H52="","",INDEX('名前'!$N$4:$N$100,MATCH('申込一覧'!H52,'名前'!$M$4:$M$100,0)))</f>
      </c>
      <c r="R52" s="36">
        <f>IF(L52="","",INDEX('名前'!$N$4:$N$100,MATCH('申込一覧'!L52,'名前'!$M$4:$M$1000,0)))</f>
      </c>
      <c r="S52" s="36"/>
    </row>
    <row r="53" spans="1:19" ht="15" customHeight="1">
      <c r="A53" s="42">
        <v>33</v>
      </c>
      <c r="B53" s="119"/>
      <c r="C53" s="120"/>
      <c r="D53" s="112"/>
      <c r="E53" s="120"/>
      <c r="F53" s="121"/>
      <c r="G53" s="114"/>
      <c r="H53" s="115"/>
      <c r="I53" s="116"/>
      <c r="J53" s="122"/>
      <c r="K53" s="118"/>
      <c r="L53" s="115"/>
      <c r="M53" s="116"/>
      <c r="N53" s="122"/>
      <c r="O53" s="118"/>
      <c r="P53" s="11"/>
      <c r="Q53" s="36">
        <f>IF('申込一覧'!H53="","",INDEX('名前'!$N$4:$N$100,MATCH('申込一覧'!H53,'名前'!$M$4:$M$100,0)))</f>
      </c>
      <c r="R53" s="36">
        <f>IF(L53="","",INDEX('名前'!$N$4:$N$100,MATCH('申込一覧'!L53,'名前'!$M$4:$M$1000,0)))</f>
      </c>
      <c r="S53" s="36"/>
    </row>
    <row r="54" spans="1:19" ht="15" customHeight="1">
      <c r="A54" s="42">
        <v>34</v>
      </c>
      <c r="B54" s="119"/>
      <c r="C54" s="120"/>
      <c r="D54" s="112"/>
      <c r="E54" s="120"/>
      <c r="F54" s="121"/>
      <c r="G54" s="114"/>
      <c r="H54" s="115"/>
      <c r="I54" s="116"/>
      <c r="J54" s="122"/>
      <c r="K54" s="118"/>
      <c r="L54" s="115"/>
      <c r="M54" s="116"/>
      <c r="N54" s="122"/>
      <c r="O54" s="118"/>
      <c r="P54" s="11"/>
      <c r="Q54" s="36">
        <f>IF('申込一覧'!H54="","",INDEX('名前'!$N$4:$N$100,MATCH('申込一覧'!H54,'名前'!$M$4:$M$100,0)))</f>
      </c>
      <c r="R54" s="36">
        <f>IF(L54="","",INDEX('名前'!$N$4:$N$100,MATCH('申込一覧'!L54,'名前'!$M$4:$M$1000,0)))</f>
      </c>
      <c r="S54" s="36"/>
    </row>
    <row r="55" spans="1:19" ht="15" customHeight="1">
      <c r="A55" s="42">
        <v>35</v>
      </c>
      <c r="B55" s="119"/>
      <c r="C55" s="120"/>
      <c r="D55" s="112"/>
      <c r="E55" s="120"/>
      <c r="F55" s="121"/>
      <c r="G55" s="114"/>
      <c r="H55" s="115"/>
      <c r="I55" s="116"/>
      <c r="J55" s="122"/>
      <c r="K55" s="118"/>
      <c r="L55" s="115"/>
      <c r="M55" s="116"/>
      <c r="N55" s="122"/>
      <c r="O55" s="118"/>
      <c r="P55" s="11"/>
      <c r="Q55" s="36">
        <f>IF('申込一覧'!H55="","",INDEX('名前'!$N$4:$N$100,MATCH('申込一覧'!H55,'名前'!$M$4:$M$100,0)))</f>
      </c>
      <c r="R55" s="36">
        <f>IF(L55="","",INDEX('名前'!$N$4:$N$100,MATCH('申込一覧'!L55,'名前'!$M$4:$M$1000,0)))</f>
      </c>
      <c r="S55" s="36"/>
    </row>
    <row r="56" spans="1:19" ht="15" customHeight="1">
      <c r="A56" s="42">
        <v>36</v>
      </c>
      <c r="B56" s="119"/>
      <c r="C56" s="120"/>
      <c r="D56" s="112"/>
      <c r="E56" s="120"/>
      <c r="F56" s="121"/>
      <c r="G56" s="114"/>
      <c r="H56" s="115"/>
      <c r="I56" s="116"/>
      <c r="J56" s="122"/>
      <c r="K56" s="118"/>
      <c r="L56" s="115"/>
      <c r="M56" s="116"/>
      <c r="N56" s="122"/>
      <c r="O56" s="118"/>
      <c r="P56" s="11"/>
      <c r="Q56" s="36">
        <f>IF('申込一覧'!H56="","",INDEX('名前'!$N$4:$N$100,MATCH('申込一覧'!H56,'名前'!$M$4:$M$100,0)))</f>
      </c>
      <c r="R56" s="36">
        <f>IF(L56="","",INDEX('名前'!$N$4:$N$100,MATCH('申込一覧'!L56,'名前'!$M$4:$M$1000,0)))</f>
      </c>
      <c r="S56" s="36"/>
    </row>
    <row r="57" spans="1:19" ht="15" customHeight="1">
      <c r="A57" s="42">
        <v>37</v>
      </c>
      <c r="B57" s="119"/>
      <c r="C57" s="120"/>
      <c r="D57" s="112"/>
      <c r="E57" s="120"/>
      <c r="F57" s="121"/>
      <c r="G57" s="114"/>
      <c r="H57" s="115"/>
      <c r="I57" s="116"/>
      <c r="J57" s="122"/>
      <c r="K57" s="118"/>
      <c r="L57" s="115"/>
      <c r="M57" s="116"/>
      <c r="N57" s="122"/>
      <c r="O57" s="118"/>
      <c r="P57" s="11"/>
      <c r="Q57" s="36">
        <f>IF('申込一覧'!H57="","",INDEX('名前'!$N$4:$N$100,MATCH('申込一覧'!H57,'名前'!$M$4:$M$100,0)))</f>
      </c>
      <c r="R57" s="36">
        <f>IF(L57="","",INDEX('名前'!$N$4:$N$100,MATCH('申込一覧'!L57,'名前'!$M$4:$M$1000,0)))</f>
      </c>
      <c r="S57" s="36"/>
    </row>
    <row r="58" spans="1:19" ht="15" customHeight="1">
      <c r="A58" s="42">
        <v>38</v>
      </c>
      <c r="B58" s="119"/>
      <c r="C58" s="120"/>
      <c r="D58" s="112"/>
      <c r="E58" s="120"/>
      <c r="F58" s="121"/>
      <c r="G58" s="114"/>
      <c r="H58" s="115"/>
      <c r="I58" s="116"/>
      <c r="J58" s="122"/>
      <c r="K58" s="118"/>
      <c r="L58" s="115"/>
      <c r="M58" s="116"/>
      <c r="N58" s="122"/>
      <c r="O58" s="118"/>
      <c r="P58" s="11"/>
      <c r="Q58" s="36">
        <f>IF('申込一覧'!H58="","",INDEX('名前'!$N$4:$N$100,MATCH('申込一覧'!H58,'名前'!$M$4:$M$100,0)))</f>
      </c>
      <c r="R58" s="36">
        <f>IF(L58="","",INDEX('名前'!$N$4:$N$100,MATCH('申込一覧'!L58,'名前'!$M$4:$M$1000,0)))</f>
      </c>
      <c r="S58" s="36"/>
    </row>
    <row r="59" spans="1:19" ht="15" customHeight="1">
      <c r="A59" s="42">
        <v>39</v>
      </c>
      <c r="B59" s="119"/>
      <c r="C59" s="120"/>
      <c r="D59" s="112"/>
      <c r="E59" s="120"/>
      <c r="F59" s="121"/>
      <c r="G59" s="114"/>
      <c r="H59" s="115"/>
      <c r="I59" s="116"/>
      <c r="J59" s="122"/>
      <c r="K59" s="118"/>
      <c r="L59" s="115"/>
      <c r="M59" s="116"/>
      <c r="N59" s="122"/>
      <c r="O59" s="118"/>
      <c r="P59" s="11"/>
      <c r="Q59" s="36">
        <f>IF('申込一覧'!H59="","",INDEX('名前'!$N$4:$N$100,MATCH('申込一覧'!H59,'名前'!$M$4:$M$100,0)))</f>
      </c>
      <c r="R59" s="36">
        <f>IF(L59="","",INDEX('名前'!$N$4:$N$100,MATCH('申込一覧'!L59,'名前'!$M$4:$M$1000,0)))</f>
      </c>
      <c r="S59" s="36"/>
    </row>
    <row r="60" spans="1:19" ht="15" customHeight="1">
      <c r="A60" s="42">
        <v>40</v>
      </c>
      <c r="B60" s="119"/>
      <c r="C60" s="120"/>
      <c r="D60" s="112"/>
      <c r="E60" s="120"/>
      <c r="F60" s="121"/>
      <c r="G60" s="114"/>
      <c r="H60" s="115"/>
      <c r="I60" s="116"/>
      <c r="J60" s="122"/>
      <c r="K60" s="118"/>
      <c r="L60" s="115"/>
      <c r="M60" s="116"/>
      <c r="N60" s="122"/>
      <c r="O60" s="118"/>
      <c r="P60" s="11"/>
      <c r="Q60" s="36">
        <f>IF('申込一覧'!H60="","",INDEX('名前'!$N$4:$N$100,MATCH('申込一覧'!H60,'名前'!$M$4:$M$100,0)))</f>
      </c>
      <c r="R60" s="36">
        <f>IF(L60="","",INDEX('名前'!$N$4:$N$100,MATCH('申込一覧'!L60,'名前'!$M$4:$M$1000,0)))</f>
      </c>
      <c r="S60" s="36"/>
    </row>
    <row r="61" spans="1:19" ht="15" customHeight="1">
      <c r="A61" s="42">
        <v>41</v>
      </c>
      <c r="B61" s="119"/>
      <c r="C61" s="120"/>
      <c r="D61" s="112"/>
      <c r="E61" s="120"/>
      <c r="F61" s="121"/>
      <c r="G61" s="114"/>
      <c r="H61" s="115"/>
      <c r="I61" s="116"/>
      <c r="J61" s="122"/>
      <c r="K61" s="118"/>
      <c r="L61" s="115"/>
      <c r="M61" s="116"/>
      <c r="N61" s="122"/>
      <c r="O61" s="118"/>
      <c r="P61" s="11"/>
      <c r="Q61" s="36">
        <f>IF('申込一覧'!H61="","",INDEX('名前'!$N$4:$N$100,MATCH('申込一覧'!H61,'名前'!$M$4:$M$100,0)))</f>
      </c>
      <c r="R61" s="36">
        <f>IF(L61="","",INDEX('名前'!$N$4:$N$100,MATCH('申込一覧'!L61,'名前'!$M$4:$M$1000,0)))</f>
      </c>
      <c r="S61" s="36"/>
    </row>
    <row r="62" spans="1:19" ht="15" customHeight="1">
      <c r="A62" s="42">
        <v>42</v>
      </c>
      <c r="B62" s="119"/>
      <c r="C62" s="120"/>
      <c r="D62" s="112"/>
      <c r="E62" s="120"/>
      <c r="F62" s="121"/>
      <c r="G62" s="114"/>
      <c r="H62" s="115"/>
      <c r="I62" s="116"/>
      <c r="J62" s="122"/>
      <c r="K62" s="118"/>
      <c r="L62" s="115"/>
      <c r="M62" s="116"/>
      <c r="N62" s="122"/>
      <c r="O62" s="118"/>
      <c r="P62" s="11"/>
      <c r="Q62" s="36">
        <f>IF('申込一覧'!H62="","",INDEX('名前'!$N$4:$N$100,MATCH('申込一覧'!H62,'名前'!$M$4:$M$100,0)))</f>
      </c>
      <c r="R62" s="36">
        <f>IF(L62="","",INDEX('名前'!$N$4:$N$100,MATCH('申込一覧'!L62,'名前'!$M$4:$M$1000,0)))</f>
      </c>
      <c r="S62" s="36"/>
    </row>
    <row r="63" spans="1:19" ht="15" customHeight="1">
      <c r="A63" s="42">
        <v>43</v>
      </c>
      <c r="B63" s="119"/>
      <c r="C63" s="120"/>
      <c r="D63" s="112"/>
      <c r="E63" s="120"/>
      <c r="F63" s="121"/>
      <c r="G63" s="114"/>
      <c r="H63" s="115"/>
      <c r="I63" s="116"/>
      <c r="J63" s="122"/>
      <c r="K63" s="118"/>
      <c r="L63" s="115"/>
      <c r="M63" s="116"/>
      <c r="N63" s="122"/>
      <c r="O63" s="118"/>
      <c r="P63" s="11"/>
      <c r="Q63" s="36">
        <f>IF('申込一覧'!H63="","",INDEX('名前'!$N$4:$N$100,MATCH('申込一覧'!H63,'名前'!$M$4:$M$100,0)))</f>
      </c>
      <c r="R63" s="36">
        <f>IF(L63="","",INDEX('名前'!$N$4:$N$100,MATCH('申込一覧'!L63,'名前'!$M$4:$M$1000,0)))</f>
      </c>
      <c r="S63" s="36"/>
    </row>
    <row r="64" spans="1:19" ht="15" customHeight="1">
      <c r="A64" s="42">
        <v>44</v>
      </c>
      <c r="B64" s="119"/>
      <c r="C64" s="120"/>
      <c r="D64" s="112"/>
      <c r="E64" s="120"/>
      <c r="F64" s="121"/>
      <c r="G64" s="114"/>
      <c r="H64" s="115"/>
      <c r="I64" s="116"/>
      <c r="J64" s="122"/>
      <c r="K64" s="118"/>
      <c r="L64" s="115"/>
      <c r="M64" s="116"/>
      <c r="N64" s="122"/>
      <c r="O64" s="118"/>
      <c r="P64" s="11"/>
      <c r="Q64" s="36">
        <f>IF('申込一覧'!H64="","",INDEX('名前'!$N$4:$N$100,MATCH('申込一覧'!H64,'名前'!$M$4:$M$100,0)))</f>
      </c>
      <c r="R64" s="36">
        <f>IF(L64="","",INDEX('名前'!$N$4:$N$100,MATCH('申込一覧'!L64,'名前'!$M$4:$M$1000,0)))</f>
      </c>
      <c r="S64" s="36"/>
    </row>
    <row r="65" spans="1:19" ht="15" customHeight="1">
      <c r="A65" s="42">
        <v>45</v>
      </c>
      <c r="B65" s="119"/>
      <c r="C65" s="120"/>
      <c r="D65" s="112"/>
      <c r="E65" s="120"/>
      <c r="F65" s="121"/>
      <c r="G65" s="114"/>
      <c r="H65" s="115"/>
      <c r="I65" s="116"/>
      <c r="J65" s="122"/>
      <c r="K65" s="118"/>
      <c r="L65" s="115"/>
      <c r="M65" s="116"/>
      <c r="N65" s="122"/>
      <c r="O65" s="118"/>
      <c r="P65" s="11"/>
      <c r="Q65" s="36">
        <f>IF('申込一覧'!H65="","",INDEX('名前'!$N$4:$N$100,MATCH('申込一覧'!H65,'名前'!$M$4:$M$100,0)))</f>
      </c>
      <c r="R65" s="36">
        <f>IF(L65="","",INDEX('名前'!$N$4:$N$100,MATCH('申込一覧'!L65,'名前'!$M$4:$M$1000,0)))</f>
      </c>
      <c r="S65" s="36"/>
    </row>
    <row r="66" spans="1:19" ht="15" customHeight="1">
      <c r="A66" s="42">
        <v>46</v>
      </c>
      <c r="B66" s="119"/>
      <c r="C66" s="120"/>
      <c r="D66" s="112"/>
      <c r="E66" s="120"/>
      <c r="F66" s="121"/>
      <c r="G66" s="114"/>
      <c r="H66" s="115"/>
      <c r="I66" s="116"/>
      <c r="J66" s="122"/>
      <c r="K66" s="118"/>
      <c r="L66" s="115"/>
      <c r="M66" s="116"/>
      <c r="N66" s="122"/>
      <c r="O66" s="118"/>
      <c r="P66" s="11"/>
      <c r="Q66" s="36">
        <f>IF('申込一覧'!H66="","",INDEX('名前'!$N$4:$N$100,MATCH('申込一覧'!H66,'名前'!$M$4:$M$100,0)))</f>
      </c>
      <c r="R66" s="36">
        <f>IF(L66="","",INDEX('名前'!$N$4:$N$100,MATCH('申込一覧'!L66,'名前'!$M$4:$M$1000,0)))</f>
      </c>
      <c r="S66" s="36"/>
    </row>
    <row r="67" spans="1:19" ht="15" customHeight="1">
      <c r="A67" s="42">
        <v>47</v>
      </c>
      <c r="B67" s="119"/>
      <c r="C67" s="120"/>
      <c r="D67" s="112"/>
      <c r="E67" s="120"/>
      <c r="F67" s="121"/>
      <c r="G67" s="114"/>
      <c r="H67" s="115"/>
      <c r="I67" s="116"/>
      <c r="J67" s="122"/>
      <c r="K67" s="118"/>
      <c r="L67" s="115"/>
      <c r="M67" s="116"/>
      <c r="N67" s="122"/>
      <c r="O67" s="118"/>
      <c r="P67" s="11"/>
      <c r="Q67" s="36">
        <f>IF('申込一覧'!H67="","",INDEX('名前'!$N$4:$N$100,MATCH('申込一覧'!H67,'名前'!$M$4:$M$100,0)))</f>
      </c>
      <c r="R67" s="36">
        <f>IF(L67="","",INDEX('名前'!$N$4:$N$100,MATCH('申込一覧'!L67,'名前'!$M$4:$M$1000,0)))</f>
      </c>
      <c r="S67" s="36"/>
    </row>
    <row r="68" spans="1:19" ht="15" customHeight="1">
      <c r="A68" s="42">
        <v>48</v>
      </c>
      <c r="B68" s="119"/>
      <c r="C68" s="120"/>
      <c r="D68" s="112"/>
      <c r="E68" s="120"/>
      <c r="F68" s="121"/>
      <c r="G68" s="114"/>
      <c r="H68" s="115"/>
      <c r="I68" s="116"/>
      <c r="J68" s="122"/>
      <c r="K68" s="118"/>
      <c r="L68" s="115"/>
      <c r="M68" s="116"/>
      <c r="N68" s="122"/>
      <c r="O68" s="118"/>
      <c r="P68" s="11"/>
      <c r="Q68" s="36">
        <f>IF('申込一覧'!H68="","",INDEX('名前'!$N$4:$N$100,MATCH('申込一覧'!H68,'名前'!$M$4:$M$100,0)))</f>
      </c>
      <c r="R68" s="36">
        <f>IF(L68="","",INDEX('名前'!$N$4:$N$100,MATCH('申込一覧'!L68,'名前'!$M$4:$M$1000,0)))</f>
      </c>
      <c r="S68" s="36"/>
    </row>
    <row r="69" spans="1:19" ht="15" customHeight="1">
      <c r="A69" s="42">
        <v>49</v>
      </c>
      <c r="B69" s="119"/>
      <c r="C69" s="120"/>
      <c r="D69" s="112"/>
      <c r="E69" s="120"/>
      <c r="F69" s="121"/>
      <c r="G69" s="114"/>
      <c r="H69" s="115"/>
      <c r="I69" s="116"/>
      <c r="J69" s="122"/>
      <c r="K69" s="118"/>
      <c r="L69" s="115"/>
      <c r="M69" s="116"/>
      <c r="N69" s="122"/>
      <c r="O69" s="118"/>
      <c r="P69" s="11"/>
      <c r="Q69" s="36">
        <f>IF('申込一覧'!H69="","",INDEX('名前'!$N$4:$N$100,MATCH('申込一覧'!H69,'名前'!$M$4:$M$100,0)))</f>
      </c>
      <c r="R69" s="36">
        <f>IF(L69="","",INDEX('名前'!$N$4:$N$100,MATCH('申込一覧'!L69,'名前'!$M$4:$M$1000,0)))</f>
      </c>
      <c r="S69" s="36"/>
    </row>
    <row r="70" spans="1:19" ht="15" customHeight="1">
      <c r="A70" s="42">
        <v>50</v>
      </c>
      <c r="B70" s="119"/>
      <c r="C70" s="120"/>
      <c r="D70" s="112"/>
      <c r="E70" s="120"/>
      <c r="F70" s="121"/>
      <c r="G70" s="114"/>
      <c r="H70" s="115"/>
      <c r="I70" s="116"/>
      <c r="J70" s="122"/>
      <c r="K70" s="118"/>
      <c r="L70" s="115"/>
      <c r="M70" s="116"/>
      <c r="N70" s="122"/>
      <c r="O70" s="118"/>
      <c r="P70" s="11"/>
      <c r="Q70" s="36">
        <f>IF('申込一覧'!H70="","",INDEX('名前'!$N$4:$N$100,MATCH('申込一覧'!H70,'名前'!$M$4:$M$100,0)))</f>
      </c>
      <c r="R70" s="36">
        <f>IF(L70="","",INDEX('名前'!$N$4:$N$100,MATCH('申込一覧'!L70,'名前'!$M$4:$M$1000,0)))</f>
      </c>
      <c r="S70" s="36"/>
    </row>
    <row r="71" spans="1:19" ht="15" customHeight="1">
      <c r="A71" s="42">
        <v>51</v>
      </c>
      <c r="B71" s="119"/>
      <c r="C71" s="120"/>
      <c r="D71" s="112"/>
      <c r="E71" s="120"/>
      <c r="F71" s="121"/>
      <c r="G71" s="114"/>
      <c r="H71" s="115"/>
      <c r="I71" s="116"/>
      <c r="J71" s="122"/>
      <c r="K71" s="118"/>
      <c r="L71" s="115"/>
      <c r="M71" s="116"/>
      <c r="N71" s="122"/>
      <c r="O71" s="118"/>
      <c r="P71" s="11"/>
      <c r="Q71" s="36">
        <f>IF('申込一覧'!H71="","",INDEX('名前'!$N$4:$N$100,MATCH('申込一覧'!H71,'名前'!$M$4:$M$100,0)))</f>
      </c>
      <c r="R71" s="36">
        <f>IF(L71="","",INDEX('名前'!$N$4:$N$100,MATCH('申込一覧'!L71,'名前'!$M$4:$M$1000,0)))</f>
      </c>
      <c r="S71" s="36"/>
    </row>
    <row r="72" spans="1:19" ht="15" customHeight="1">
      <c r="A72" s="42">
        <v>52</v>
      </c>
      <c r="B72" s="119"/>
      <c r="C72" s="120"/>
      <c r="D72" s="112"/>
      <c r="E72" s="120"/>
      <c r="F72" s="121"/>
      <c r="G72" s="114"/>
      <c r="H72" s="115"/>
      <c r="I72" s="116"/>
      <c r="J72" s="122"/>
      <c r="K72" s="118"/>
      <c r="L72" s="115"/>
      <c r="M72" s="116"/>
      <c r="N72" s="122"/>
      <c r="O72" s="118"/>
      <c r="P72" s="11"/>
      <c r="Q72" s="36">
        <f>IF('申込一覧'!H72="","",INDEX('名前'!$N$4:$N$100,MATCH('申込一覧'!H72,'名前'!$M$4:$M$100,0)))</f>
      </c>
      <c r="R72" s="36">
        <f>IF(L72="","",INDEX('名前'!$N$4:$N$100,MATCH('申込一覧'!L72,'名前'!$M$4:$M$1000,0)))</f>
      </c>
      <c r="S72" s="36"/>
    </row>
    <row r="73" spans="1:19" ht="15" customHeight="1">
      <c r="A73" s="42">
        <v>53</v>
      </c>
      <c r="B73" s="119"/>
      <c r="C73" s="120"/>
      <c r="D73" s="112"/>
      <c r="E73" s="120"/>
      <c r="F73" s="121"/>
      <c r="G73" s="114"/>
      <c r="H73" s="115"/>
      <c r="I73" s="116"/>
      <c r="J73" s="122"/>
      <c r="K73" s="118"/>
      <c r="L73" s="115"/>
      <c r="M73" s="116"/>
      <c r="N73" s="122"/>
      <c r="O73" s="118"/>
      <c r="P73" s="11"/>
      <c r="Q73" s="36">
        <f>IF('申込一覧'!H73="","",INDEX('名前'!$N$4:$N$100,MATCH('申込一覧'!H73,'名前'!$M$4:$M$100,0)))</f>
      </c>
      <c r="R73" s="36">
        <f>IF(L73="","",INDEX('名前'!$N$4:$N$100,MATCH('申込一覧'!L73,'名前'!$M$4:$M$1000,0)))</f>
      </c>
      <c r="S73" s="36"/>
    </row>
    <row r="74" spans="1:19" ht="15" customHeight="1">
      <c r="A74" s="42">
        <v>54</v>
      </c>
      <c r="B74" s="119"/>
      <c r="C74" s="120"/>
      <c r="D74" s="112"/>
      <c r="E74" s="120"/>
      <c r="F74" s="121"/>
      <c r="G74" s="114"/>
      <c r="H74" s="115"/>
      <c r="I74" s="116"/>
      <c r="J74" s="122"/>
      <c r="K74" s="118"/>
      <c r="L74" s="115"/>
      <c r="M74" s="116"/>
      <c r="N74" s="122"/>
      <c r="O74" s="118"/>
      <c r="P74" s="11"/>
      <c r="Q74" s="36">
        <f>IF('申込一覧'!H74="","",INDEX('名前'!$N$4:$N$100,MATCH('申込一覧'!H74,'名前'!$M$4:$M$100,0)))</f>
      </c>
      <c r="R74" s="36">
        <f>IF(L74="","",INDEX('名前'!$N$4:$N$100,MATCH('申込一覧'!L74,'名前'!$M$4:$M$1000,0)))</f>
      </c>
      <c r="S74" s="36"/>
    </row>
    <row r="75" spans="1:19" ht="15" customHeight="1">
      <c r="A75" s="42">
        <v>55</v>
      </c>
      <c r="B75" s="119"/>
      <c r="C75" s="120"/>
      <c r="D75" s="112"/>
      <c r="E75" s="120"/>
      <c r="F75" s="121"/>
      <c r="G75" s="114"/>
      <c r="H75" s="115"/>
      <c r="I75" s="116"/>
      <c r="J75" s="122"/>
      <c r="K75" s="118"/>
      <c r="L75" s="115"/>
      <c r="M75" s="116"/>
      <c r="N75" s="122"/>
      <c r="O75" s="118"/>
      <c r="P75" s="11"/>
      <c r="Q75" s="36">
        <f>IF('申込一覧'!H75="","",INDEX('名前'!$N$4:$N$100,MATCH('申込一覧'!H75,'名前'!$M$4:$M$100,0)))</f>
      </c>
      <c r="R75" s="36">
        <f>IF(L75="","",INDEX('名前'!$N$4:$N$100,MATCH('申込一覧'!L75,'名前'!$M$4:$M$1000,0)))</f>
      </c>
      <c r="S75" s="36"/>
    </row>
    <row r="76" spans="1:19" ht="15" customHeight="1">
      <c r="A76" s="42">
        <v>56</v>
      </c>
      <c r="B76" s="119"/>
      <c r="C76" s="120"/>
      <c r="D76" s="112"/>
      <c r="E76" s="120"/>
      <c r="F76" s="121"/>
      <c r="G76" s="114"/>
      <c r="H76" s="115"/>
      <c r="I76" s="116"/>
      <c r="J76" s="122"/>
      <c r="K76" s="118"/>
      <c r="L76" s="115"/>
      <c r="M76" s="116"/>
      <c r="N76" s="122"/>
      <c r="O76" s="118"/>
      <c r="P76" s="11"/>
      <c r="Q76" s="36">
        <f>IF('申込一覧'!H76="","",INDEX('名前'!$N$4:$N$100,MATCH('申込一覧'!H76,'名前'!$M$4:$M$100,0)))</f>
      </c>
      <c r="R76" s="36">
        <f>IF(L76="","",INDEX('名前'!$N$4:$N$100,MATCH('申込一覧'!L76,'名前'!$M$4:$M$1000,0)))</f>
      </c>
      <c r="S76" s="36"/>
    </row>
    <row r="77" spans="1:19" ht="15" customHeight="1">
      <c r="A77" s="42">
        <v>57</v>
      </c>
      <c r="B77" s="119"/>
      <c r="C77" s="120"/>
      <c r="D77" s="112"/>
      <c r="E77" s="120"/>
      <c r="F77" s="121"/>
      <c r="G77" s="114"/>
      <c r="H77" s="115"/>
      <c r="I77" s="116"/>
      <c r="J77" s="122"/>
      <c r="K77" s="118"/>
      <c r="L77" s="115"/>
      <c r="M77" s="116"/>
      <c r="N77" s="122"/>
      <c r="O77" s="118"/>
      <c r="P77" s="11"/>
      <c r="Q77" s="36">
        <f>IF('申込一覧'!H77="","",INDEX('名前'!$N$4:$N$100,MATCH('申込一覧'!H77,'名前'!$M$4:$M$100,0)))</f>
      </c>
      <c r="R77" s="36">
        <f>IF(L77="","",INDEX('名前'!$N$4:$N$100,MATCH('申込一覧'!L77,'名前'!$M$4:$M$1000,0)))</f>
      </c>
      <c r="S77" s="36"/>
    </row>
    <row r="78" spans="1:19" ht="15" customHeight="1">
      <c r="A78" s="42">
        <v>58</v>
      </c>
      <c r="B78" s="119"/>
      <c r="C78" s="120"/>
      <c r="D78" s="112"/>
      <c r="E78" s="120"/>
      <c r="F78" s="121"/>
      <c r="G78" s="114"/>
      <c r="H78" s="115"/>
      <c r="I78" s="116"/>
      <c r="J78" s="122"/>
      <c r="K78" s="118"/>
      <c r="L78" s="115"/>
      <c r="M78" s="116"/>
      <c r="N78" s="122"/>
      <c r="O78" s="118"/>
      <c r="P78" s="11"/>
      <c r="Q78" s="36">
        <f>IF('申込一覧'!H78="","",INDEX('名前'!$N$4:$N$100,MATCH('申込一覧'!H78,'名前'!$M$4:$M$100,0)))</f>
      </c>
      <c r="R78" s="36">
        <f>IF(L78="","",INDEX('名前'!$N$4:$N$100,MATCH('申込一覧'!L78,'名前'!$M$4:$M$1000,0)))</f>
      </c>
      <c r="S78" s="36"/>
    </row>
    <row r="79" spans="1:19" ht="15" customHeight="1">
      <c r="A79" s="42">
        <v>59</v>
      </c>
      <c r="B79" s="119"/>
      <c r="C79" s="120"/>
      <c r="D79" s="112"/>
      <c r="E79" s="120"/>
      <c r="F79" s="121"/>
      <c r="G79" s="114"/>
      <c r="H79" s="115"/>
      <c r="I79" s="116"/>
      <c r="J79" s="122"/>
      <c r="K79" s="118"/>
      <c r="L79" s="115"/>
      <c r="M79" s="116"/>
      <c r="N79" s="122"/>
      <c r="O79" s="118"/>
      <c r="P79" s="11"/>
      <c r="Q79" s="36">
        <f>IF('申込一覧'!H79="","",INDEX('名前'!$N$4:$N$100,MATCH('申込一覧'!H79,'名前'!$M$4:$M$100,0)))</f>
      </c>
      <c r="R79" s="36">
        <f>IF(L79="","",INDEX('名前'!$N$4:$N$100,MATCH('申込一覧'!L79,'名前'!$M$4:$M$1000,0)))</f>
      </c>
      <c r="S79" s="36"/>
    </row>
    <row r="80" spans="1:19" ht="15" customHeight="1">
      <c r="A80" s="42">
        <v>60</v>
      </c>
      <c r="B80" s="119"/>
      <c r="C80" s="120"/>
      <c r="D80" s="112"/>
      <c r="E80" s="120"/>
      <c r="F80" s="121"/>
      <c r="G80" s="114"/>
      <c r="H80" s="115"/>
      <c r="I80" s="116"/>
      <c r="J80" s="122"/>
      <c r="K80" s="118"/>
      <c r="L80" s="115"/>
      <c r="M80" s="116"/>
      <c r="N80" s="122"/>
      <c r="O80" s="118"/>
      <c r="P80" s="11"/>
      <c r="Q80" s="36">
        <f>IF('申込一覧'!H80="","",INDEX('名前'!$N$4:$N$100,MATCH('申込一覧'!H80,'名前'!$M$4:$M$100,0)))</f>
      </c>
      <c r="R80" s="36">
        <f>IF(L80="","",INDEX('名前'!$N$4:$N$100,MATCH('申込一覧'!L80,'名前'!$M$4:$M$1000,0)))</f>
      </c>
      <c r="S80" s="36"/>
    </row>
    <row r="81" spans="1:19" ht="15" customHeight="1">
      <c r="A81" s="42">
        <v>61</v>
      </c>
      <c r="B81" s="119"/>
      <c r="C81" s="120"/>
      <c r="D81" s="112"/>
      <c r="E81" s="120"/>
      <c r="F81" s="121"/>
      <c r="G81" s="114"/>
      <c r="H81" s="115"/>
      <c r="I81" s="116"/>
      <c r="J81" s="122"/>
      <c r="K81" s="118"/>
      <c r="L81" s="115"/>
      <c r="M81" s="116"/>
      <c r="N81" s="122"/>
      <c r="O81" s="118"/>
      <c r="P81" s="11"/>
      <c r="Q81" s="36">
        <f>IF('申込一覧'!H81="","",INDEX('名前'!$N$4:$N$100,MATCH('申込一覧'!H81,'名前'!$M$4:$M$100,0)))</f>
      </c>
      <c r="R81" s="36">
        <f>IF(L81="","",INDEX('名前'!$N$4:$N$100,MATCH('申込一覧'!L81,'名前'!$M$4:$M$1000,0)))</f>
      </c>
      <c r="S81" s="36"/>
    </row>
    <row r="82" spans="1:19" ht="15" customHeight="1">
      <c r="A82" s="42">
        <v>62</v>
      </c>
      <c r="B82" s="119"/>
      <c r="C82" s="120"/>
      <c r="D82" s="112"/>
      <c r="E82" s="120"/>
      <c r="F82" s="121"/>
      <c r="G82" s="114"/>
      <c r="H82" s="115"/>
      <c r="I82" s="116"/>
      <c r="J82" s="122"/>
      <c r="K82" s="118"/>
      <c r="L82" s="115"/>
      <c r="M82" s="116"/>
      <c r="N82" s="122"/>
      <c r="O82" s="118"/>
      <c r="P82" s="11"/>
      <c r="Q82" s="36">
        <f>IF('申込一覧'!H82="","",INDEX('名前'!$N$4:$N$100,MATCH('申込一覧'!H82,'名前'!$M$4:$M$100,0)))</f>
      </c>
      <c r="R82" s="36">
        <f>IF(L82="","",INDEX('名前'!$N$4:$N$100,MATCH('申込一覧'!L82,'名前'!$M$4:$M$1000,0)))</f>
      </c>
      <c r="S82" s="36"/>
    </row>
    <row r="83" spans="1:19" ht="15" customHeight="1">
      <c r="A83" s="42">
        <v>63</v>
      </c>
      <c r="B83" s="119"/>
      <c r="C83" s="120"/>
      <c r="D83" s="112"/>
      <c r="E83" s="120"/>
      <c r="F83" s="121"/>
      <c r="G83" s="114"/>
      <c r="H83" s="115"/>
      <c r="I83" s="116"/>
      <c r="J83" s="122"/>
      <c r="K83" s="118"/>
      <c r="L83" s="115"/>
      <c r="M83" s="116"/>
      <c r="N83" s="122"/>
      <c r="O83" s="118"/>
      <c r="P83" s="11"/>
      <c r="Q83" s="36">
        <f>IF('申込一覧'!H83="","",INDEX('名前'!$N$4:$N$100,MATCH('申込一覧'!H83,'名前'!$M$4:$M$100,0)))</f>
      </c>
      <c r="R83" s="36">
        <f>IF(L83="","",INDEX('名前'!$N$4:$N$100,MATCH('申込一覧'!L83,'名前'!$M$4:$M$1000,0)))</f>
      </c>
      <c r="S83" s="36"/>
    </row>
    <row r="84" spans="1:19" ht="15" customHeight="1">
      <c r="A84" s="42">
        <v>64</v>
      </c>
      <c r="B84" s="119"/>
      <c r="C84" s="120"/>
      <c r="D84" s="112"/>
      <c r="E84" s="120"/>
      <c r="F84" s="121"/>
      <c r="G84" s="114"/>
      <c r="H84" s="115"/>
      <c r="I84" s="116"/>
      <c r="J84" s="122"/>
      <c r="K84" s="118"/>
      <c r="L84" s="115"/>
      <c r="M84" s="116"/>
      <c r="N84" s="122"/>
      <c r="O84" s="118"/>
      <c r="P84" s="11"/>
      <c r="Q84" s="36">
        <f>IF('申込一覧'!H84="","",INDEX('名前'!$N$4:$N$100,MATCH('申込一覧'!H84,'名前'!$M$4:$M$100,0)))</f>
      </c>
      <c r="R84" s="36">
        <f>IF(L84="","",INDEX('名前'!$N$4:$N$100,MATCH('申込一覧'!L84,'名前'!$M$4:$M$1000,0)))</f>
      </c>
      <c r="S84" s="36"/>
    </row>
    <row r="85" spans="1:19" ht="15" customHeight="1">
      <c r="A85" s="42">
        <v>65</v>
      </c>
      <c r="B85" s="119"/>
      <c r="C85" s="120"/>
      <c r="D85" s="112"/>
      <c r="E85" s="120"/>
      <c r="F85" s="121"/>
      <c r="G85" s="114"/>
      <c r="H85" s="115"/>
      <c r="I85" s="116"/>
      <c r="J85" s="122"/>
      <c r="K85" s="118"/>
      <c r="L85" s="115"/>
      <c r="M85" s="116"/>
      <c r="N85" s="122"/>
      <c r="O85" s="118"/>
      <c r="P85" s="11"/>
      <c r="Q85" s="36">
        <f>IF('申込一覧'!H85="","",INDEX('名前'!$N$4:$N$100,MATCH('申込一覧'!H85,'名前'!$M$4:$M$100,0)))</f>
      </c>
      <c r="R85" s="36">
        <f>IF(L85="","",INDEX('名前'!$N$4:$N$100,MATCH('申込一覧'!L85,'名前'!$M$4:$M$1000,0)))</f>
      </c>
      <c r="S85" s="36"/>
    </row>
    <row r="86" spans="1:19" ht="15" customHeight="1">
      <c r="A86" s="42">
        <v>66</v>
      </c>
      <c r="B86" s="119"/>
      <c r="C86" s="120"/>
      <c r="D86" s="112"/>
      <c r="E86" s="120"/>
      <c r="F86" s="121"/>
      <c r="G86" s="114"/>
      <c r="H86" s="115"/>
      <c r="I86" s="116"/>
      <c r="J86" s="122"/>
      <c r="K86" s="118"/>
      <c r="L86" s="115"/>
      <c r="M86" s="116"/>
      <c r="N86" s="122"/>
      <c r="O86" s="118"/>
      <c r="P86" s="11"/>
      <c r="Q86" s="36">
        <f>IF('申込一覧'!H86="","",INDEX('名前'!$N$4:$N$100,MATCH('申込一覧'!H86,'名前'!$M$4:$M$100,0)))</f>
      </c>
      <c r="R86" s="36">
        <f>IF(L86="","",INDEX('名前'!$N$4:$N$100,MATCH('申込一覧'!L86,'名前'!$M$4:$M$1000,0)))</f>
      </c>
      <c r="S86" s="36"/>
    </row>
    <row r="87" spans="1:19" ht="15" customHeight="1">
      <c r="A87" s="42">
        <v>67</v>
      </c>
      <c r="B87" s="119"/>
      <c r="C87" s="120"/>
      <c r="D87" s="112"/>
      <c r="E87" s="120"/>
      <c r="F87" s="121"/>
      <c r="G87" s="114"/>
      <c r="H87" s="115"/>
      <c r="I87" s="116"/>
      <c r="J87" s="122"/>
      <c r="K87" s="118"/>
      <c r="L87" s="115"/>
      <c r="M87" s="116"/>
      <c r="N87" s="122"/>
      <c r="O87" s="118"/>
      <c r="P87" s="11"/>
      <c r="Q87" s="36">
        <f>IF('申込一覧'!H87="","",INDEX('名前'!$N$4:$N$100,MATCH('申込一覧'!H87,'名前'!$M$4:$M$100,0)))</f>
      </c>
      <c r="R87" s="36">
        <f>IF(L87="","",INDEX('名前'!$N$4:$N$100,MATCH('申込一覧'!L87,'名前'!$M$4:$M$1000,0)))</f>
      </c>
      <c r="S87" s="36"/>
    </row>
    <row r="88" spans="1:19" ht="15" customHeight="1">
      <c r="A88" s="42">
        <v>68</v>
      </c>
      <c r="B88" s="119"/>
      <c r="C88" s="120"/>
      <c r="D88" s="112"/>
      <c r="E88" s="120"/>
      <c r="F88" s="121"/>
      <c r="G88" s="114"/>
      <c r="H88" s="115"/>
      <c r="I88" s="116"/>
      <c r="J88" s="122"/>
      <c r="K88" s="118"/>
      <c r="L88" s="115"/>
      <c r="M88" s="116"/>
      <c r="N88" s="122"/>
      <c r="O88" s="118"/>
      <c r="P88" s="11"/>
      <c r="Q88" s="36">
        <f>IF('申込一覧'!H88="","",INDEX('名前'!$N$4:$N$100,MATCH('申込一覧'!H88,'名前'!$M$4:$M$100,0)))</f>
      </c>
      <c r="R88" s="36">
        <f>IF(L88="","",INDEX('名前'!$N$4:$N$100,MATCH('申込一覧'!L88,'名前'!$M$4:$M$1000,0)))</f>
      </c>
      <c r="S88" s="36"/>
    </row>
    <row r="89" spans="1:19" ht="15" customHeight="1">
      <c r="A89" s="42">
        <v>69</v>
      </c>
      <c r="B89" s="119"/>
      <c r="C89" s="120"/>
      <c r="D89" s="112"/>
      <c r="E89" s="120"/>
      <c r="F89" s="121"/>
      <c r="G89" s="114"/>
      <c r="H89" s="115"/>
      <c r="I89" s="116"/>
      <c r="J89" s="122"/>
      <c r="K89" s="118"/>
      <c r="L89" s="115"/>
      <c r="M89" s="116"/>
      <c r="N89" s="122"/>
      <c r="O89" s="118"/>
      <c r="P89" s="11"/>
      <c r="Q89" s="36">
        <f>IF('申込一覧'!H89="","",INDEX('名前'!$N$4:$N$100,MATCH('申込一覧'!H89,'名前'!$M$4:$M$100,0)))</f>
      </c>
      <c r="R89" s="36">
        <f>IF(L89="","",INDEX('名前'!$N$4:$N$100,MATCH('申込一覧'!L89,'名前'!$M$4:$M$1000,0)))</f>
      </c>
      <c r="S89" s="36"/>
    </row>
    <row r="90" spans="1:19" ht="15" customHeight="1">
      <c r="A90" s="42">
        <v>70</v>
      </c>
      <c r="B90" s="119"/>
      <c r="C90" s="120"/>
      <c r="D90" s="112"/>
      <c r="E90" s="120"/>
      <c r="F90" s="121"/>
      <c r="G90" s="114"/>
      <c r="H90" s="115"/>
      <c r="I90" s="116"/>
      <c r="J90" s="122"/>
      <c r="K90" s="118"/>
      <c r="L90" s="115"/>
      <c r="M90" s="116"/>
      <c r="N90" s="122"/>
      <c r="O90" s="118"/>
      <c r="P90" s="11"/>
      <c r="Q90" s="36">
        <f>IF('申込一覧'!H90="","",INDEX('名前'!$N$4:$N$100,MATCH('申込一覧'!H90,'名前'!$M$4:$M$100,0)))</f>
      </c>
      <c r="R90" s="36">
        <f>IF(L90="","",INDEX('名前'!$N$4:$N$100,MATCH('申込一覧'!L90,'名前'!$M$4:$M$1000,0)))</f>
      </c>
      <c r="S90" s="36"/>
    </row>
    <row r="91" spans="1:19" ht="15" customHeight="1">
      <c r="A91" s="42">
        <v>71</v>
      </c>
      <c r="B91" s="119"/>
      <c r="C91" s="120"/>
      <c r="D91" s="112"/>
      <c r="E91" s="120"/>
      <c r="F91" s="121"/>
      <c r="G91" s="114"/>
      <c r="H91" s="115"/>
      <c r="I91" s="116"/>
      <c r="J91" s="122"/>
      <c r="K91" s="118"/>
      <c r="L91" s="115"/>
      <c r="M91" s="116"/>
      <c r="N91" s="122"/>
      <c r="O91" s="118"/>
      <c r="P91" s="11"/>
      <c r="Q91" s="36">
        <f>IF('申込一覧'!H91="","",INDEX('名前'!$N$4:$N$100,MATCH('申込一覧'!H91,'名前'!$M$4:$M$100,0)))</f>
      </c>
      <c r="R91" s="36">
        <f>IF(L91="","",INDEX('名前'!$N$4:$N$100,MATCH('申込一覧'!L91,'名前'!$M$4:$M$1000,0)))</f>
      </c>
      <c r="S91" s="36"/>
    </row>
    <row r="92" spans="1:19" ht="15" customHeight="1">
      <c r="A92" s="42">
        <v>72</v>
      </c>
      <c r="B92" s="119"/>
      <c r="C92" s="120"/>
      <c r="D92" s="112"/>
      <c r="E92" s="120"/>
      <c r="F92" s="121"/>
      <c r="G92" s="114"/>
      <c r="H92" s="115"/>
      <c r="I92" s="116"/>
      <c r="J92" s="122"/>
      <c r="K92" s="118"/>
      <c r="L92" s="115"/>
      <c r="M92" s="116"/>
      <c r="N92" s="122"/>
      <c r="O92" s="118"/>
      <c r="P92" s="11"/>
      <c r="Q92" s="36">
        <f>IF('申込一覧'!H92="","",INDEX('名前'!$N$4:$N$100,MATCH('申込一覧'!H92,'名前'!$M$4:$M$100,0)))</f>
      </c>
      <c r="R92" s="36">
        <f>IF(L92="","",INDEX('名前'!$N$4:$N$100,MATCH('申込一覧'!L92,'名前'!$M$4:$M$1000,0)))</f>
      </c>
      <c r="S92" s="36"/>
    </row>
    <row r="93" spans="1:19" ht="15" customHeight="1">
      <c r="A93" s="42">
        <v>73</v>
      </c>
      <c r="B93" s="119"/>
      <c r="C93" s="120"/>
      <c r="D93" s="112"/>
      <c r="E93" s="120"/>
      <c r="F93" s="121"/>
      <c r="G93" s="114"/>
      <c r="H93" s="115"/>
      <c r="I93" s="116"/>
      <c r="J93" s="122"/>
      <c r="K93" s="118"/>
      <c r="L93" s="115"/>
      <c r="M93" s="116"/>
      <c r="N93" s="122"/>
      <c r="O93" s="118"/>
      <c r="P93" s="11"/>
      <c r="Q93" s="36">
        <f>IF('申込一覧'!H93="","",INDEX('名前'!$N$4:$N$100,MATCH('申込一覧'!H93,'名前'!$M$4:$M$100,0)))</f>
      </c>
      <c r="R93" s="36">
        <f>IF(L93="","",INDEX('名前'!$N$4:$N$100,MATCH('申込一覧'!L93,'名前'!$M$4:$M$1000,0)))</f>
      </c>
      <c r="S93" s="36"/>
    </row>
    <row r="94" spans="1:19" ht="15" customHeight="1">
      <c r="A94" s="42">
        <v>74</v>
      </c>
      <c r="B94" s="119"/>
      <c r="C94" s="120"/>
      <c r="D94" s="112"/>
      <c r="E94" s="120"/>
      <c r="F94" s="121"/>
      <c r="G94" s="114"/>
      <c r="H94" s="115"/>
      <c r="I94" s="116"/>
      <c r="J94" s="122"/>
      <c r="K94" s="118"/>
      <c r="L94" s="115"/>
      <c r="M94" s="116"/>
      <c r="N94" s="122"/>
      <c r="O94" s="118"/>
      <c r="P94" s="11"/>
      <c r="Q94" s="36">
        <f>IF('申込一覧'!H94="","",INDEX('名前'!$N$4:$N$100,MATCH('申込一覧'!H94,'名前'!$M$4:$M$100,0)))</f>
      </c>
      <c r="R94" s="36">
        <f>IF(L94="","",INDEX('名前'!$N$4:$N$100,MATCH('申込一覧'!L94,'名前'!$M$4:$M$1000,0)))</f>
      </c>
      <c r="S94" s="36"/>
    </row>
    <row r="95" spans="1:19" ht="15" customHeight="1">
      <c r="A95" s="42">
        <v>75</v>
      </c>
      <c r="B95" s="119"/>
      <c r="C95" s="120"/>
      <c r="D95" s="112"/>
      <c r="E95" s="120"/>
      <c r="F95" s="121"/>
      <c r="G95" s="114"/>
      <c r="H95" s="115"/>
      <c r="I95" s="116"/>
      <c r="J95" s="122"/>
      <c r="K95" s="118"/>
      <c r="L95" s="115"/>
      <c r="M95" s="116"/>
      <c r="N95" s="122"/>
      <c r="O95" s="118"/>
      <c r="P95" s="11"/>
      <c r="Q95" s="36">
        <f>IF('申込一覧'!H95="","",INDEX('名前'!$N$4:$N$100,MATCH('申込一覧'!H95,'名前'!$M$4:$M$100,0)))</f>
      </c>
      <c r="R95" s="36">
        <f>IF(L95="","",INDEX('名前'!$N$4:$N$100,MATCH('申込一覧'!L95,'名前'!$M$4:$M$1000,0)))</f>
      </c>
      <c r="S95" s="36"/>
    </row>
    <row r="96" spans="1:19" ht="15" customHeight="1">
      <c r="A96" s="42">
        <v>76</v>
      </c>
      <c r="B96" s="119"/>
      <c r="C96" s="120"/>
      <c r="D96" s="112"/>
      <c r="E96" s="120"/>
      <c r="F96" s="121"/>
      <c r="G96" s="114"/>
      <c r="H96" s="115"/>
      <c r="I96" s="116"/>
      <c r="J96" s="122"/>
      <c r="K96" s="118"/>
      <c r="L96" s="115"/>
      <c r="M96" s="116"/>
      <c r="N96" s="122"/>
      <c r="O96" s="118"/>
      <c r="P96" s="11"/>
      <c r="Q96" s="36">
        <f>IF('申込一覧'!H96="","",INDEX('名前'!$N$4:$N$100,MATCH('申込一覧'!H96,'名前'!$M$4:$M$100,0)))</f>
      </c>
      <c r="R96" s="36">
        <f>IF(L96="","",INDEX('名前'!$N$4:$N$100,MATCH('申込一覧'!L96,'名前'!$M$4:$M$1000,0)))</f>
      </c>
      <c r="S96" s="36"/>
    </row>
    <row r="97" spans="1:19" ht="15" customHeight="1">
      <c r="A97" s="42">
        <v>77</v>
      </c>
      <c r="B97" s="119"/>
      <c r="C97" s="120"/>
      <c r="D97" s="112"/>
      <c r="E97" s="120"/>
      <c r="F97" s="121"/>
      <c r="G97" s="114"/>
      <c r="H97" s="115"/>
      <c r="I97" s="116"/>
      <c r="J97" s="122"/>
      <c r="K97" s="118"/>
      <c r="L97" s="115"/>
      <c r="M97" s="116"/>
      <c r="N97" s="122"/>
      <c r="O97" s="118"/>
      <c r="P97" s="11"/>
      <c r="Q97" s="36">
        <f>IF('申込一覧'!H97="","",INDEX('名前'!$N$4:$N$100,MATCH('申込一覧'!H97,'名前'!$M$4:$M$100,0)))</f>
      </c>
      <c r="R97" s="36">
        <f>IF(L97="","",INDEX('名前'!$N$4:$N$100,MATCH('申込一覧'!L97,'名前'!$M$4:$M$1000,0)))</f>
      </c>
      <c r="S97" s="36"/>
    </row>
    <row r="98" spans="1:19" ht="15" customHeight="1">
      <c r="A98" s="42">
        <v>78</v>
      </c>
      <c r="B98" s="119"/>
      <c r="C98" s="120"/>
      <c r="D98" s="112"/>
      <c r="E98" s="120"/>
      <c r="F98" s="121"/>
      <c r="G98" s="114"/>
      <c r="H98" s="115"/>
      <c r="I98" s="116"/>
      <c r="J98" s="122"/>
      <c r="K98" s="118"/>
      <c r="L98" s="115"/>
      <c r="M98" s="116"/>
      <c r="N98" s="122"/>
      <c r="O98" s="118"/>
      <c r="P98" s="11"/>
      <c r="Q98" s="36">
        <f>IF('申込一覧'!H98="","",INDEX('名前'!$N$4:$N$100,MATCH('申込一覧'!H98,'名前'!$M$4:$M$100,0)))</f>
      </c>
      <c r="R98" s="36">
        <f>IF(L98="","",INDEX('名前'!$N$4:$N$100,MATCH('申込一覧'!L98,'名前'!$M$4:$M$1000,0)))</f>
      </c>
      <c r="S98" s="36"/>
    </row>
    <row r="99" spans="1:19" ht="15" customHeight="1">
      <c r="A99" s="42">
        <v>79</v>
      </c>
      <c r="B99" s="119"/>
      <c r="C99" s="120"/>
      <c r="D99" s="112"/>
      <c r="E99" s="120"/>
      <c r="F99" s="121"/>
      <c r="G99" s="114"/>
      <c r="H99" s="115"/>
      <c r="I99" s="116"/>
      <c r="J99" s="122"/>
      <c r="K99" s="118"/>
      <c r="L99" s="115"/>
      <c r="M99" s="116"/>
      <c r="N99" s="122"/>
      <c r="O99" s="118"/>
      <c r="P99" s="11"/>
      <c r="Q99" s="36">
        <f>IF('申込一覧'!H99="","",INDEX('名前'!$N$4:$N$100,MATCH('申込一覧'!H99,'名前'!$M$4:$M$100,0)))</f>
      </c>
      <c r="R99" s="36">
        <f>IF(L99="","",INDEX('名前'!$N$4:$N$100,MATCH('申込一覧'!L99,'名前'!$M$4:$M$1000,0)))</f>
      </c>
      <c r="S99" s="36"/>
    </row>
    <row r="100" spans="1:19" ht="15" customHeight="1">
      <c r="A100" s="42">
        <v>80</v>
      </c>
      <c r="B100" s="119"/>
      <c r="C100" s="120"/>
      <c r="D100" s="112"/>
      <c r="E100" s="120"/>
      <c r="F100" s="121"/>
      <c r="G100" s="114"/>
      <c r="H100" s="115"/>
      <c r="I100" s="116"/>
      <c r="J100" s="122"/>
      <c r="K100" s="118"/>
      <c r="L100" s="115"/>
      <c r="M100" s="116"/>
      <c r="N100" s="122"/>
      <c r="O100" s="118"/>
      <c r="P100" s="11"/>
      <c r="Q100" s="36">
        <f>IF('申込一覧'!H100="","",INDEX('名前'!$N$4:$N$100,MATCH('申込一覧'!H100,'名前'!$M$4:$M$100,0)))</f>
      </c>
      <c r="R100" s="36">
        <f>IF(L100="","",INDEX('名前'!$N$4:$N$100,MATCH('申込一覧'!L100,'名前'!$M$4:$M$1000,0)))</f>
      </c>
      <c r="S100" s="36"/>
    </row>
    <row r="101" spans="1:19" ht="15" customHeight="1">
      <c r="A101" s="42">
        <v>81</v>
      </c>
      <c r="B101" s="119"/>
      <c r="C101" s="120"/>
      <c r="D101" s="112"/>
      <c r="E101" s="120"/>
      <c r="F101" s="121"/>
      <c r="G101" s="114"/>
      <c r="H101" s="115"/>
      <c r="I101" s="116"/>
      <c r="J101" s="122"/>
      <c r="K101" s="118"/>
      <c r="L101" s="115"/>
      <c r="M101" s="116"/>
      <c r="N101" s="122"/>
      <c r="O101" s="118"/>
      <c r="P101" s="11"/>
      <c r="Q101" s="36">
        <f>IF('申込一覧'!H101="","",INDEX('名前'!$N$4:$N$100,MATCH('申込一覧'!H101,'名前'!$M$4:$M$100,0)))</f>
      </c>
      <c r="R101" s="36">
        <f>IF(L101="","",INDEX('名前'!$N$4:$N$100,MATCH('申込一覧'!L101,'名前'!$M$4:$M$1000,0)))</f>
      </c>
      <c r="S101" s="36"/>
    </row>
    <row r="102" spans="1:19" ht="15" customHeight="1">
      <c r="A102" s="42">
        <v>82</v>
      </c>
      <c r="B102" s="119"/>
      <c r="C102" s="120"/>
      <c r="D102" s="112"/>
      <c r="E102" s="120"/>
      <c r="F102" s="121"/>
      <c r="G102" s="114"/>
      <c r="H102" s="115"/>
      <c r="I102" s="116"/>
      <c r="J102" s="122"/>
      <c r="K102" s="118"/>
      <c r="L102" s="115"/>
      <c r="M102" s="116"/>
      <c r="N102" s="122"/>
      <c r="O102" s="118"/>
      <c r="P102" s="11"/>
      <c r="Q102" s="36">
        <f>IF('申込一覧'!H102="","",INDEX('名前'!$N$4:$N$100,MATCH('申込一覧'!H102,'名前'!$M$4:$M$100,0)))</f>
      </c>
      <c r="R102" s="36">
        <f>IF(L102="","",INDEX('名前'!$N$4:$N$100,MATCH('申込一覧'!L102,'名前'!$M$4:$M$1000,0)))</f>
      </c>
      <c r="S102" s="36"/>
    </row>
    <row r="103" spans="1:19" ht="15" customHeight="1">
      <c r="A103" s="42">
        <v>83</v>
      </c>
      <c r="B103" s="119"/>
      <c r="C103" s="120"/>
      <c r="D103" s="112"/>
      <c r="E103" s="120"/>
      <c r="F103" s="121"/>
      <c r="G103" s="114"/>
      <c r="H103" s="115"/>
      <c r="I103" s="116"/>
      <c r="J103" s="122"/>
      <c r="K103" s="118"/>
      <c r="L103" s="115"/>
      <c r="M103" s="116"/>
      <c r="N103" s="122"/>
      <c r="O103" s="118"/>
      <c r="P103" s="11"/>
      <c r="Q103" s="36">
        <f>IF('申込一覧'!H103="","",INDEX('名前'!$N$4:$N$100,MATCH('申込一覧'!H103,'名前'!$M$4:$M$100,0)))</f>
      </c>
      <c r="R103" s="36">
        <f>IF(L103="","",INDEX('名前'!$N$4:$N$100,MATCH('申込一覧'!L103,'名前'!$M$4:$M$1000,0)))</f>
      </c>
      <c r="S103" s="36"/>
    </row>
    <row r="104" spans="1:19" ht="15" customHeight="1">
      <c r="A104" s="42">
        <v>84</v>
      </c>
      <c r="B104" s="119"/>
      <c r="C104" s="120"/>
      <c r="D104" s="112"/>
      <c r="E104" s="120"/>
      <c r="F104" s="121"/>
      <c r="G104" s="114"/>
      <c r="H104" s="115"/>
      <c r="I104" s="116"/>
      <c r="J104" s="122"/>
      <c r="K104" s="118"/>
      <c r="L104" s="115"/>
      <c r="M104" s="116"/>
      <c r="N104" s="122"/>
      <c r="O104" s="118"/>
      <c r="P104" s="11"/>
      <c r="Q104" s="36">
        <f>IF('申込一覧'!H104="","",INDEX('名前'!$N$4:$N$100,MATCH('申込一覧'!H104,'名前'!$M$4:$M$100,0)))</f>
      </c>
      <c r="R104" s="36">
        <f>IF(L104="","",INDEX('名前'!$N$4:$N$100,MATCH('申込一覧'!L104,'名前'!$M$4:$M$1000,0)))</f>
      </c>
      <c r="S104" s="36"/>
    </row>
    <row r="105" spans="1:19" ht="15" customHeight="1">
      <c r="A105" s="42">
        <v>85</v>
      </c>
      <c r="B105" s="119"/>
      <c r="C105" s="120"/>
      <c r="D105" s="112"/>
      <c r="E105" s="120"/>
      <c r="F105" s="121"/>
      <c r="G105" s="114"/>
      <c r="H105" s="115"/>
      <c r="I105" s="116"/>
      <c r="J105" s="122"/>
      <c r="K105" s="118"/>
      <c r="L105" s="115"/>
      <c r="M105" s="116"/>
      <c r="N105" s="122"/>
      <c r="O105" s="118"/>
      <c r="P105" s="11"/>
      <c r="Q105" s="36">
        <f>IF('申込一覧'!H105="","",INDEX('名前'!$N$4:$N$100,MATCH('申込一覧'!H105,'名前'!$M$4:$M$100,0)))</f>
      </c>
      <c r="R105" s="36">
        <f>IF(L105="","",INDEX('名前'!$N$4:$N$100,MATCH('申込一覧'!L105,'名前'!$M$4:$M$1000,0)))</f>
      </c>
      <c r="S105" s="36"/>
    </row>
    <row r="106" spans="1:19" ht="15" customHeight="1">
      <c r="A106" s="42">
        <v>86</v>
      </c>
      <c r="B106" s="119"/>
      <c r="C106" s="120"/>
      <c r="D106" s="112"/>
      <c r="E106" s="120"/>
      <c r="F106" s="121"/>
      <c r="G106" s="114"/>
      <c r="H106" s="115"/>
      <c r="I106" s="116"/>
      <c r="J106" s="122"/>
      <c r="K106" s="118"/>
      <c r="L106" s="115"/>
      <c r="M106" s="116"/>
      <c r="N106" s="122"/>
      <c r="O106" s="118"/>
      <c r="P106" s="11"/>
      <c r="Q106" s="36">
        <f>IF('申込一覧'!H106="","",INDEX('名前'!$N$4:$N$100,MATCH('申込一覧'!H106,'名前'!$M$4:$M$100,0)))</f>
      </c>
      <c r="R106" s="36">
        <f>IF(L106="","",INDEX('名前'!$N$4:$N$100,MATCH('申込一覧'!L106,'名前'!$M$4:$M$1000,0)))</f>
      </c>
      <c r="S106" s="36"/>
    </row>
    <row r="107" spans="1:19" ht="15" customHeight="1">
      <c r="A107" s="42">
        <v>87</v>
      </c>
      <c r="B107" s="119"/>
      <c r="C107" s="120"/>
      <c r="D107" s="112"/>
      <c r="E107" s="120"/>
      <c r="F107" s="121"/>
      <c r="G107" s="114"/>
      <c r="H107" s="115"/>
      <c r="I107" s="116"/>
      <c r="J107" s="122"/>
      <c r="K107" s="118"/>
      <c r="L107" s="115"/>
      <c r="M107" s="116"/>
      <c r="N107" s="122"/>
      <c r="O107" s="118"/>
      <c r="P107" s="11"/>
      <c r="Q107" s="36">
        <f>IF('申込一覧'!H107="","",INDEX('名前'!$N$4:$N$100,MATCH('申込一覧'!H107,'名前'!$M$4:$M$100,0)))</f>
      </c>
      <c r="R107" s="36">
        <f>IF(L107="","",INDEX('名前'!$N$4:$N$100,MATCH('申込一覧'!L107,'名前'!$M$4:$M$1000,0)))</f>
      </c>
      <c r="S107" s="36"/>
    </row>
    <row r="108" spans="1:19" ht="15" customHeight="1">
      <c r="A108" s="42">
        <v>88</v>
      </c>
      <c r="B108" s="119"/>
      <c r="C108" s="120"/>
      <c r="D108" s="112"/>
      <c r="E108" s="120"/>
      <c r="F108" s="121"/>
      <c r="G108" s="114"/>
      <c r="H108" s="115"/>
      <c r="I108" s="116"/>
      <c r="J108" s="122"/>
      <c r="K108" s="118"/>
      <c r="L108" s="115"/>
      <c r="M108" s="116"/>
      <c r="N108" s="122"/>
      <c r="O108" s="118"/>
      <c r="P108" s="11"/>
      <c r="Q108" s="36">
        <f>IF('申込一覧'!H108="","",INDEX('名前'!$N$4:$N$100,MATCH('申込一覧'!H108,'名前'!$M$4:$M$100,0)))</f>
      </c>
      <c r="R108" s="36">
        <f>IF(L108="","",INDEX('名前'!$N$4:$N$100,MATCH('申込一覧'!L108,'名前'!$M$4:$M$1000,0)))</f>
      </c>
      <c r="S108" s="36"/>
    </row>
    <row r="109" spans="1:19" ht="15" customHeight="1">
      <c r="A109" s="42">
        <v>89</v>
      </c>
      <c r="B109" s="119"/>
      <c r="C109" s="120"/>
      <c r="D109" s="112"/>
      <c r="E109" s="120"/>
      <c r="F109" s="121"/>
      <c r="G109" s="114"/>
      <c r="H109" s="115"/>
      <c r="I109" s="116"/>
      <c r="J109" s="122"/>
      <c r="K109" s="118"/>
      <c r="L109" s="115"/>
      <c r="M109" s="116"/>
      <c r="N109" s="122"/>
      <c r="O109" s="118"/>
      <c r="P109" s="11"/>
      <c r="Q109" s="36">
        <f>IF('申込一覧'!H109="","",INDEX('名前'!$N$4:$N$100,MATCH('申込一覧'!H109,'名前'!$M$4:$M$100,0)))</f>
      </c>
      <c r="R109" s="36">
        <f>IF(L109="","",INDEX('名前'!$N$4:$N$100,MATCH('申込一覧'!L109,'名前'!$M$4:$M$1000,0)))</f>
      </c>
      <c r="S109" s="36"/>
    </row>
    <row r="110" spans="1:19" ht="15" customHeight="1">
      <c r="A110" s="42">
        <v>90</v>
      </c>
      <c r="B110" s="119"/>
      <c r="C110" s="120"/>
      <c r="D110" s="112"/>
      <c r="E110" s="120"/>
      <c r="F110" s="121"/>
      <c r="G110" s="114"/>
      <c r="H110" s="115"/>
      <c r="I110" s="116"/>
      <c r="J110" s="122"/>
      <c r="K110" s="118"/>
      <c r="L110" s="115"/>
      <c r="M110" s="116"/>
      <c r="N110" s="122"/>
      <c r="O110" s="118"/>
      <c r="P110" s="11"/>
      <c r="Q110" s="36">
        <f>IF('申込一覧'!H110="","",INDEX('名前'!$N$4:$N$100,MATCH('申込一覧'!H110,'名前'!$M$4:$M$100,0)))</f>
      </c>
      <c r="R110" s="36">
        <f>IF(L110="","",INDEX('名前'!$N$4:$N$100,MATCH('申込一覧'!L110,'名前'!$M$4:$M$1000,0)))</f>
      </c>
      <c r="S110" s="36"/>
    </row>
    <row r="111" spans="1:19" ht="15" customHeight="1">
      <c r="A111" s="42">
        <v>91</v>
      </c>
      <c r="B111" s="119"/>
      <c r="C111" s="120"/>
      <c r="D111" s="112"/>
      <c r="E111" s="120"/>
      <c r="F111" s="121"/>
      <c r="G111" s="114"/>
      <c r="H111" s="115"/>
      <c r="I111" s="116"/>
      <c r="J111" s="122"/>
      <c r="K111" s="118"/>
      <c r="L111" s="115"/>
      <c r="M111" s="116"/>
      <c r="N111" s="122"/>
      <c r="O111" s="118"/>
      <c r="P111" s="11"/>
      <c r="Q111" s="36">
        <f>IF('申込一覧'!H111="","",INDEX('名前'!$N$4:$N$100,MATCH('申込一覧'!H111,'名前'!$M$4:$M$100,0)))</f>
      </c>
      <c r="R111" s="36">
        <f>IF(L111="","",INDEX('名前'!$N$4:$N$100,MATCH('申込一覧'!L111,'名前'!$M$4:$M$1000,0)))</f>
      </c>
      <c r="S111" s="36"/>
    </row>
    <row r="112" spans="1:19" ht="15" customHeight="1">
      <c r="A112" s="42">
        <v>92</v>
      </c>
      <c r="B112" s="119"/>
      <c r="C112" s="120"/>
      <c r="D112" s="112"/>
      <c r="E112" s="120"/>
      <c r="F112" s="121"/>
      <c r="G112" s="114"/>
      <c r="H112" s="115"/>
      <c r="I112" s="116"/>
      <c r="J112" s="122"/>
      <c r="K112" s="118"/>
      <c r="L112" s="115"/>
      <c r="M112" s="116"/>
      <c r="N112" s="122"/>
      <c r="O112" s="118"/>
      <c r="P112" s="11"/>
      <c r="Q112" s="36">
        <f>IF('申込一覧'!H112="","",INDEX('名前'!$N$4:$N$100,MATCH('申込一覧'!H112,'名前'!$M$4:$M$100,0)))</f>
      </c>
      <c r="R112" s="36">
        <f>IF(L112="","",INDEX('名前'!$N$4:$N$100,MATCH('申込一覧'!L112,'名前'!$M$4:$M$1000,0)))</f>
      </c>
      <c r="S112" s="36"/>
    </row>
    <row r="113" spans="1:19" ht="15" customHeight="1">
      <c r="A113" s="42">
        <v>93</v>
      </c>
      <c r="B113" s="119"/>
      <c r="C113" s="120"/>
      <c r="D113" s="112"/>
      <c r="E113" s="120"/>
      <c r="F113" s="121"/>
      <c r="G113" s="114"/>
      <c r="H113" s="115"/>
      <c r="I113" s="116"/>
      <c r="J113" s="122"/>
      <c r="K113" s="118"/>
      <c r="L113" s="115"/>
      <c r="M113" s="116"/>
      <c r="N113" s="122"/>
      <c r="O113" s="118"/>
      <c r="P113" s="11"/>
      <c r="Q113" s="36">
        <f>IF('申込一覧'!H113="","",INDEX('名前'!$N$4:$N$100,MATCH('申込一覧'!H113,'名前'!$M$4:$M$100,0)))</f>
      </c>
      <c r="R113" s="36">
        <f>IF(L113="","",INDEX('名前'!$N$4:$N$100,MATCH('申込一覧'!L113,'名前'!$M$4:$M$1000,0)))</f>
      </c>
      <c r="S113" s="36"/>
    </row>
    <row r="114" spans="1:19" ht="15" customHeight="1">
      <c r="A114" s="42">
        <v>94</v>
      </c>
      <c r="B114" s="119"/>
      <c r="C114" s="120"/>
      <c r="D114" s="112"/>
      <c r="E114" s="120"/>
      <c r="F114" s="121"/>
      <c r="G114" s="114"/>
      <c r="H114" s="115"/>
      <c r="I114" s="116"/>
      <c r="J114" s="122"/>
      <c r="K114" s="118"/>
      <c r="L114" s="115"/>
      <c r="M114" s="116"/>
      <c r="N114" s="122"/>
      <c r="O114" s="118"/>
      <c r="P114" s="11"/>
      <c r="Q114" s="36">
        <f>IF('申込一覧'!H114="","",INDEX('名前'!$N$4:$N$100,MATCH('申込一覧'!H114,'名前'!$M$4:$M$100,0)))</f>
      </c>
      <c r="R114" s="36">
        <f>IF(L114="","",INDEX('名前'!$N$4:$N$100,MATCH('申込一覧'!L114,'名前'!$M$4:$M$1000,0)))</f>
      </c>
      <c r="S114" s="36"/>
    </row>
    <row r="115" spans="1:19" ht="15" customHeight="1">
      <c r="A115" s="42">
        <v>95</v>
      </c>
      <c r="B115" s="119"/>
      <c r="C115" s="120"/>
      <c r="D115" s="112"/>
      <c r="E115" s="120"/>
      <c r="F115" s="121"/>
      <c r="G115" s="114"/>
      <c r="H115" s="115"/>
      <c r="I115" s="116"/>
      <c r="J115" s="122"/>
      <c r="K115" s="118"/>
      <c r="L115" s="115"/>
      <c r="M115" s="116"/>
      <c r="N115" s="122"/>
      <c r="O115" s="118"/>
      <c r="P115" s="11"/>
      <c r="Q115" s="36">
        <f>IF('申込一覧'!H115="","",INDEX('名前'!$N$4:$N$100,MATCH('申込一覧'!H115,'名前'!$M$4:$M$100,0)))</f>
      </c>
      <c r="R115" s="36">
        <f>IF(L115="","",INDEX('名前'!$N$4:$N$100,MATCH('申込一覧'!L115,'名前'!$M$4:$M$1000,0)))</f>
      </c>
      <c r="S115" s="36"/>
    </row>
    <row r="116" spans="1:19" ht="15" customHeight="1">
      <c r="A116" s="42">
        <v>96</v>
      </c>
      <c r="B116" s="119"/>
      <c r="C116" s="120"/>
      <c r="D116" s="112"/>
      <c r="E116" s="120"/>
      <c r="F116" s="121"/>
      <c r="G116" s="114"/>
      <c r="H116" s="115"/>
      <c r="I116" s="116"/>
      <c r="J116" s="122"/>
      <c r="K116" s="118"/>
      <c r="L116" s="115"/>
      <c r="M116" s="116"/>
      <c r="N116" s="122"/>
      <c r="O116" s="118"/>
      <c r="P116" s="11"/>
      <c r="Q116" s="36">
        <f>IF('申込一覧'!H116="","",INDEX('名前'!$N$4:$N$100,MATCH('申込一覧'!H116,'名前'!$M$4:$M$100,0)))</f>
      </c>
      <c r="R116" s="36">
        <f>IF(L116="","",INDEX('名前'!$N$4:$N$100,MATCH('申込一覧'!L116,'名前'!$M$4:$M$1000,0)))</f>
      </c>
      <c r="S116" s="36"/>
    </row>
    <row r="117" spans="1:19" ht="15" customHeight="1">
      <c r="A117" s="42">
        <v>97</v>
      </c>
      <c r="B117" s="119"/>
      <c r="C117" s="120"/>
      <c r="D117" s="112"/>
      <c r="E117" s="120"/>
      <c r="F117" s="121"/>
      <c r="G117" s="114"/>
      <c r="H117" s="115"/>
      <c r="I117" s="116"/>
      <c r="J117" s="122"/>
      <c r="K117" s="118"/>
      <c r="L117" s="115"/>
      <c r="M117" s="116"/>
      <c r="N117" s="122"/>
      <c r="O117" s="118"/>
      <c r="P117" s="11"/>
      <c r="Q117" s="36">
        <f>IF('申込一覧'!H117="","",INDEX('名前'!$N$4:$N$100,MATCH('申込一覧'!H117,'名前'!$M$4:$M$100,0)))</f>
      </c>
      <c r="R117" s="36">
        <f>IF(L117="","",INDEX('名前'!$N$4:$N$100,MATCH('申込一覧'!L117,'名前'!$M$4:$M$1000,0)))</f>
      </c>
      <c r="S117" s="36"/>
    </row>
    <row r="118" spans="1:19" ht="15" customHeight="1">
      <c r="A118" s="42">
        <v>98</v>
      </c>
      <c r="B118" s="119"/>
      <c r="C118" s="120"/>
      <c r="D118" s="112"/>
      <c r="E118" s="120"/>
      <c r="F118" s="121"/>
      <c r="G118" s="114"/>
      <c r="H118" s="115"/>
      <c r="I118" s="116"/>
      <c r="J118" s="122"/>
      <c r="K118" s="118"/>
      <c r="L118" s="115"/>
      <c r="M118" s="116"/>
      <c r="N118" s="122"/>
      <c r="O118" s="118"/>
      <c r="P118" s="11"/>
      <c r="Q118" s="36">
        <f>IF('申込一覧'!H118="","",INDEX('名前'!$N$4:$N$100,MATCH('申込一覧'!H118,'名前'!$M$4:$M$100,0)))</f>
      </c>
      <c r="R118" s="36">
        <f>IF(L118="","",INDEX('名前'!$N$4:$N$100,MATCH('申込一覧'!L118,'名前'!$M$4:$M$1000,0)))</f>
      </c>
      <c r="S118" s="36"/>
    </row>
    <row r="119" spans="1:19" ht="15" customHeight="1">
      <c r="A119" s="42">
        <v>99</v>
      </c>
      <c r="B119" s="119"/>
      <c r="C119" s="120"/>
      <c r="D119" s="112"/>
      <c r="E119" s="120"/>
      <c r="F119" s="121"/>
      <c r="G119" s="114"/>
      <c r="H119" s="115"/>
      <c r="I119" s="116"/>
      <c r="J119" s="122"/>
      <c r="K119" s="118"/>
      <c r="L119" s="115"/>
      <c r="M119" s="116"/>
      <c r="N119" s="122"/>
      <c r="O119" s="118"/>
      <c r="P119" s="11"/>
      <c r="Q119" s="36">
        <f>IF('申込一覧'!H119="","",INDEX('名前'!$N$4:$N$100,MATCH('申込一覧'!H119,'名前'!$M$4:$M$100,0)))</f>
      </c>
      <c r="R119" s="36">
        <f>IF(L119="","",INDEX('名前'!$N$4:$N$100,MATCH('申込一覧'!L119,'名前'!$M$4:$M$1000,0)))</f>
      </c>
      <c r="S119" s="36"/>
    </row>
    <row r="120" spans="1:19" ht="15" customHeight="1">
      <c r="A120" s="42">
        <v>100</v>
      </c>
      <c r="B120" s="119"/>
      <c r="C120" s="120"/>
      <c r="D120" s="112"/>
      <c r="E120" s="120"/>
      <c r="F120" s="121"/>
      <c r="G120" s="114"/>
      <c r="H120" s="115"/>
      <c r="I120" s="116"/>
      <c r="J120" s="122"/>
      <c r="K120" s="118"/>
      <c r="L120" s="115"/>
      <c r="M120" s="116"/>
      <c r="N120" s="122"/>
      <c r="O120" s="118"/>
      <c r="P120" s="11"/>
      <c r="Q120" s="36">
        <f>IF('申込一覧'!H120="","",INDEX('名前'!$N$4:$N$100,MATCH('申込一覧'!H120,'名前'!$M$4:$M$100,0)))</f>
      </c>
      <c r="R120" s="36">
        <f>IF(L120="","",INDEX('名前'!$N$4:$N$100,MATCH('申込一覧'!L120,'名前'!$M$4:$M$1000,0)))</f>
      </c>
      <c r="S120" s="36"/>
    </row>
  </sheetData>
  <sheetProtection password="CC3D" sheet="1"/>
  <mergeCells count="36">
    <mergeCell ref="F19:F20"/>
    <mergeCell ref="G19:G20"/>
    <mergeCell ref="H19:K19"/>
    <mergeCell ref="L19:O19"/>
    <mergeCell ref="E11:G11"/>
    <mergeCell ref="E12:G12"/>
    <mergeCell ref="E13:G13"/>
    <mergeCell ref="E14:G14"/>
    <mergeCell ref="E15:G15"/>
    <mergeCell ref="A19:A20"/>
    <mergeCell ref="B19:B20"/>
    <mergeCell ref="C19:C20"/>
    <mergeCell ref="D19:D20"/>
    <mergeCell ref="E19:E20"/>
    <mergeCell ref="N7:O7"/>
    <mergeCell ref="L8:M8"/>
    <mergeCell ref="N8:O8"/>
    <mergeCell ref="A9:C9"/>
    <mergeCell ref="D9:F9"/>
    <mergeCell ref="A1:O1"/>
    <mergeCell ref="A4:L4"/>
    <mergeCell ref="A5:L5"/>
    <mergeCell ref="A7:B8"/>
    <mergeCell ref="C7:C8"/>
    <mergeCell ref="D7:F8"/>
    <mergeCell ref="G7:H8"/>
    <mergeCell ref="D2:J2"/>
    <mergeCell ref="I7:K8"/>
    <mergeCell ref="N3:O3"/>
    <mergeCell ref="L7:M7"/>
    <mergeCell ref="E17:G17"/>
    <mergeCell ref="I15:J15"/>
    <mergeCell ref="I16:J16"/>
    <mergeCell ref="E16:G16"/>
    <mergeCell ref="G9:H9"/>
    <mergeCell ref="I9:K9"/>
  </mergeCells>
  <dataValidations count="19">
    <dataValidation type="list" allowBlank="1" showInputMessage="1" showErrorMessage="1" promptTitle="性別" prompt="リストから選択&#10;男=1&#10;女=2" sqref="F21:F120">
      <formula1>性別</formula1>
    </dataValidation>
    <dataValidation allowBlank="1" showInputMessage="1" showErrorMessage="1" promptTitle="学年" prompt="学年を半角数字で入力。&#10;注）新年度です！！学年が１つ上がっています！！" imeMode="disabled" sqref="E21:E120"/>
    <dataValidation type="list" showInputMessage="1" showErrorMessage="1" errorTitle="都道府県" error="リストから選択してください。" sqref="M9">
      <formula1>都道府県名</formula1>
    </dataValidation>
    <dataValidation allowBlank="1" showInputMessage="1" showErrorMessage="1" promptTitle="略称" prompt="プログラムに載る所属名です。&#10;大学は【〇〇大】&#10;高校は【○○高】&#10;中学は【○○中】&#10;を記入してください。" sqref="N8:O8"/>
    <dataValidation type="list" allowBlank="1" showInputMessage="1" showErrorMessage="1" promptTitle="種別選択" prompt="エントリーする種目に&#10;関係なく、&#10;一般=「一般」&#10;大学生=「大学」&#10;高校生=「高校」&#10;中学生=「中学」&#10;小学生=「小学」&#10;を選択" sqref="O9">
      <formula1>種別</formula1>
    </dataValidation>
    <dataValidation type="list" allowBlank="1" showInputMessage="1" showErrorMessage="1" promptTitle="都道府県" prompt="リストから選択" errorTitle="県名" error="リストのなかから選択してください。" sqref="G21:G120">
      <formula1>個人県名</formula1>
    </dataValidation>
    <dataValidation allowBlank="1" showInputMessage="1" showErrorMessage="1" promptTitle="氏名" prompt="全角漢字で入力。&#10;姓と名の間は全角スペース。" sqref="C21:C120"/>
    <dataValidation allowBlank="1" showInputMessage="1" showErrorMessage="1" promptTitle="ナンバー" prompt="半角数字で入力。&#10;ー(ハイフン)は入力しない。" imeMode="halfAlpha" sqref="B21:B120"/>
    <dataValidation allowBlank="1" showInputMessage="1" showErrorMessage="1" promptTitle="氏名ﾌﾘｶﾞﾅ" prompt="半角ｶﾀｶﾅで入力｡&#10;名と姓の間は半角スペース｡" imeMode="halfKatakana" sqref="D21:D120"/>
    <dataValidation allowBlank="1" showInputMessage="1" showErrorMessage="1" promptTitle="公認最高記録(R3.1.1～)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&#10;公認記録がない場合は入力しないでください。" imeMode="off" sqref="M21:M120"/>
    <dataValidation allowBlank="1" showInputMessage="1" showErrorMessage="1" promptTitle="公認最高記録の年月日" prompt="公認記録を入力した場合は、&#10;必ず記入してください。&#10;例)R3年4月10日　の場合　&#10;3.4.10" imeMode="off" sqref="N21:N120 J21:J120"/>
    <dataValidation allowBlank="1" showInputMessage="1" showErrorMessage="1" promptTitle="公認最高記録を出した競技会名" prompt="公認記録を入力した場合は、&#10;必ず記入してください。&#10;大会の略称でかまいません。&#10;例)R3カーニバル、R3高校総体" sqref="K21:K120 O21:O120"/>
    <dataValidation showInputMessage="1" showErrorMessage="1" promptTitle="公認最高記録(R3.1.1～)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&#10;公認記録がない場合は入力しないでください。" imeMode="off" sqref="I21:I120"/>
    <dataValidation type="list" allowBlank="1" showInputMessage="1" showErrorMessage="1" promptTitle="出場種目" prompt="リストから選択してください。" sqref="L21:L120">
      <formula1>IF(F21=1,男子,IF(F21=2,女子,""))</formula1>
    </dataValidation>
    <dataValidation type="list" allowBlank="1" showInputMessage="1" showErrorMessage="1" promptTitle="出場種目" prompt="リストから選択してください。" sqref="H21:H120">
      <formula1>IF(F21=1,男子,IF(F21=2,女子,""))</formula1>
    </dataValidation>
    <dataValidation allowBlank="1" showInputMessage="1" showErrorMessage="1" promptTitle="〇〇立" prompt="「徳島県立」等はこちらのセルに入力" sqref="C7"/>
    <dataValidation allowBlank="1" showInputMessage="1" showErrorMessage="1" promptTitle="略称ﾌﾘｶﾞﾅ" prompt="所属略称ﾌﾘｶﾞﾅを半角ｶﾀｶﾅで入力" imeMode="halfKatakana" sqref="N7:O7"/>
    <dataValidation allowBlank="1" showInputMessage="1" showErrorMessage="1" promptTitle="所属名" prompt="所属正式名称を入力&#10;（〇〇県立　等は左のセルに）" sqref="D7:F8"/>
    <dataValidation allowBlank="1" showInputMessage="1" showErrorMessage="1" promptTitle="前年度県選手権者数" prompt="前年度(94回大会)での優勝者及びリレーチームは参加料が必要ありませんので、その数を入力してください。" imeMode="halfAlpha" sqref="D15:G16"/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0" fitToWidth="1" horizontalDpi="600" verticalDpi="600" orientation="landscape" paperSize="9" scale="96" r:id="rId2"/>
  <headerFooter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9"/>
  <sheetViews>
    <sheetView showGridLines="0" view="pageBreakPreview" zoomScaleSheetLayoutView="100" zoomScalePageLayoutView="0" workbookViewId="0" topLeftCell="A1">
      <selection activeCell="I3" sqref="I3:K3"/>
    </sheetView>
  </sheetViews>
  <sheetFormatPr defaultColWidth="9.00390625" defaultRowHeight="13.5"/>
  <cols>
    <col min="1" max="1" width="12.625" style="43" customWidth="1"/>
    <col min="2" max="2" width="7.625" style="43" customWidth="1"/>
    <col min="3" max="4" width="10.625" style="43" customWidth="1"/>
    <col min="5" max="5" width="20.625" style="43" customWidth="1"/>
    <col min="6" max="11" width="10.625" style="44" customWidth="1"/>
    <col min="12" max="12" width="1.00390625" style="44" customWidth="1"/>
    <col min="13" max="18" width="10.50390625" style="44" hidden="1" customWidth="1"/>
    <col min="19" max="19" width="9.00390625" style="44" customWidth="1"/>
    <col min="20" max="20" width="9.00390625" style="44" bestFit="1" customWidth="1"/>
    <col min="21" max="16384" width="9.00390625" style="44" customWidth="1"/>
  </cols>
  <sheetData>
    <row r="1" spans="1:15" ht="24">
      <c r="A1" s="211" t="s">
        <v>304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5"/>
      <c r="M1" s="45"/>
      <c r="N1" s="45"/>
      <c r="O1" s="45"/>
    </row>
    <row r="2" spans="1:5" ht="13.5">
      <c r="A2" s="44"/>
      <c r="B2" s="44"/>
      <c r="C2" s="44"/>
      <c r="D2" s="44"/>
      <c r="E2" s="44"/>
    </row>
    <row r="3" spans="1:11" ht="25.5">
      <c r="A3" s="44"/>
      <c r="B3" s="44"/>
      <c r="C3" s="44"/>
      <c r="D3" s="44"/>
      <c r="E3" s="44"/>
      <c r="I3" s="212">
        <f>IF('申込一覧'!N7="","",'申込一覧'!N8)</f>
      </c>
      <c r="J3" s="213"/>
      <c r="K3" s="214"/>
    </row>
    <row r="4" spans="9:11" s="11" customFormat="1" ht="13.5">
      <c r="I4" s="46"/>
      <c r="J4" s="46"/>
      <c r="K4" s="46"/>
    </row>
    <row r="5" spans="1:11" ht="19.5">
      <c r="A5" s="215" t="s">
        <v>153</v>
      </c>
      <c r="B5" s="216"/>
      <c r="C5" s="216"/>
      <c r="D5" s="216"/>
      <c r="E5" s="216"/>
      <c r="F5" s="216"/>
      <c r="G5" s="216"/>
      <c r="H5" s="216"/>
      <c r="I5" s="216"/>
      <c r="J5" s="216"/>
      <c r="K5" s="217"/>
    </row>
    <row r="6" spans="1:11" ht="15.75">
      <c r="A6" s="202" t="s">
        <v>154</v>
      </c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5.75">
      <c r="A7" s="202" t="s">
        <v>155</v>
      </c>
      <c r="B7" s="203"/>
      <c r="C7" s="203"/>
      <c r="D7" s="203"/>
      <c r="E7" s="203"/>
      <c r="F7" s="203"/>
      <c r="G7" s="203"/>
      <c r="H7" s="203"/>
      <c r="I7" s="203"/>
      <c r="J7" s="203"/>
      <c r="K7" s="204"/>
    </row>
    <row r="8" spans="1:11" ht="15.75">
      <c r="A8" s="218" t="s">
        <v>294</v>
      </c>
      <c r="B8" s="219"/>
      <c r="C8" s="219"/>
      <c r="D8" s="219"/>
      <c r="E8" s="219"/>
      <c r="F8" s="219"/>
      <c r="G8" s="219"/>
      <c r="H8" s="219"/>
      <c r="I8" s="219"/>
      <c r="J8" s="219"/>
      <c r="K8" s="220"/>
    </row>
    <row r="9" spans="1:13" ht="15.75">
      <c r="A9" s="202" t="s">
        <v>321</v>
      </c>
      <c r="B9" s="203"/>
      <c r="C9" s="203"/>
      <c r="D9" s="203"/>
      <c r="E9" s="203"/>
      <c r="F9" s="203"/>
      <c r="G9" s="203"/>
      <c r="H9" s="203"/>
      <c r="I9" s="203"/>
      <c r="J9" s="203"/>
      <c r="K9" s="204"/>
      <c r="M9" s="44">
        <f>IF(A15="","",INDEX('名前'!$E$45:$E$47,MATCH('申込一覧'!O9,種別,0))&amp;INDEX('名前'!$A$5:$A$52,MATCH('申込一覧'!M9,'名前'!B5:B52,0)))</f>
      </c>
    </row>
    <row r="10" spans="1:11" ht="15.75">
      <c r="A10" s="205" t="s">
        <v>295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7"/>
    </row>
    <row r="11" spans="1:11" ht="15.75">
      <c r="A11" s="202" t="s">
        <v>156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4"/>
    </row>
    <row r="12" spans="1:11" ht="15.75">
      <c r="A12" s="208" t="s">
        <v>49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10"/>
    </row>
    <row r="14" spans="1:11" ht="13.5">
      <c r="A14" s="47" t="s">
        <v>94</v>
      </c>
      <c r="B14" s="47" t="s">
        <v>90</v>
      </c>
      <c r="C14" s="48" t="s">
        <v>96</v>
      </c>
      <c r="D14" s="48" t="s">
        <v>97</v>
      </c>
      <c r="E14" s="48" t="s">
        <v>99</v>
      </c>
      <c r="F14" s="49" t="s">
        <v>51</v>
      </c>
      <c r="G14" s="50" t="s">
        <v>158</v>
      </c>
      <c r="H14" s="50" t="s">
        <v>77</v>
      </c>
      <c r="I14" s="50" t="s">
        <v>159</v>
      </c>
      <c r="J14" s="50" t="s">
        <v>160</v>
      </c>
      <c r="K14" s="51" t="s">
        <v>152</v>
      </c>
    </row>
    <row r="15" spans="1:18" ht="19.5" customHeight="1">
      <c r="A15" s="102"/>
      <c r="B15" s="102"/>
      <c r="C15" s="103"/>
      <c r="D15" s="104"/>
      <c r="E15" s="103"/>
      <c r="F15" s="105"/>
      <c r="G15" s="106"/>
      <c r="H15" s="106"/>
      <c r="I15" s="106"/>
      <c r="J15" s="106"/>
      <c r="K15" s="106"/>
      <c r="M15" s="52">
        <f aca="true" t="shared" si="0" ref="M15:R29">IF(F15="","",IF(LEFT($A15,1)="男",10000+F15&amp;$M$9,IF(LEFT($A15,1)="女",20000+F15&amp;$M$9,"")))</f>
      </c>
      <c r="N15" s="52">
        <f t="shared" si="0"/>
      </c>
      <c r="O15" s="52">
        <f t="shared" si="0"/>
      </c>
      <c r="P15" s="52">
        <f t="shared" si="0"/>
      </c>
      <c r="Q15" s="52">
        <f t="shared" si="0"/>
      </c>
      <c r="R15" s="52">
        <f t="shared" si="0"/>
      </c>
    </row>
    <row r="16" spans="1:18" ht="19.5" customHeight="1">
      <c r="A16" s="102"/>
      <c r="B16" s="102"/>
      <c r="C16" s="103"/>
      <c r="D16" s="104"/>
      <c r="E16" s="103"/>
      <c r="F16" s="107"/>
      <c r="G16" s="108"/>
      <c r="H16" s="108"/>
      <c r="I16" s="108"/>
      <c r="J16" s="108"/>
      <c r="K16" s="109"/>
      <c r="M16" s="52">
        <f t="shared" si="0"/>
      </c>
      <c r="N16" s="52">
        <f t="shared" si="0"/>
      </c>
      <c r="O16" s="52">
        <f t="shared" si="0"/>
      </c>
      <c r="P16" s="52">
        <f t="shared" si="0"/>
      </c>
      <c r="Q16" s="52">
        <f t="shared" si="0"/>
      </c>
      <c r="R16" s="52">
        <f t="shared" si="0"/>
      </c>
    </row>
    <row r="17" spans="1:18" ht="19.5" customHeight="1">
      <c r="A17" s="102"/>
      <c r="B17" s="102"/>
      <c r="C17" s="103"/>
      <c r="D17" s="104"/>
      <c r="E17" s="103"/>
      <c r="F17" s="107"/>
      <c r="G17" s="108"/>
      <c r="H17" s="108"/>
      <c r="I17" s="108"/>
      <c r="J17" s="108"/>
      <c r="K17" s="109"/>
      <c r="M17" s="52">
        <f t="shared" si="0"/>
      </c>
      <c r="N17" s="52">
        <f t="shared" si="0"/>
      </c>
      <c r="O17" s="52">
        <f t="shared" si="0"/>
      </c>
      <c r="P17" s="52">
        <f t="shared" si="0"/>
      </c>
      <c r="Q17" s="52">
        <f t="shared" si="0"/>
      </c>
      <c r="R17" s="52">
        <f t="shared" si="0"/>
      </c>
    </row>
    <row r="18" spans="1:18" ht="19.5" customHeight="1">
      <c r="A18" s="102"/>
      <c r="B18" s="102"/>
      <c r="C18" s="103"/>
      <c r="D18" s="104"/>
      <c r="E18" s="103"/>
      <c r="F18" s="107"/>
      <c r="G18" s="108"/>
      <c r="H18" s="108"/>
      <c r="I18" s="108"/>
      <c r="J18" s="108"/>
      <c r="K18" s="109"/>
      <c r="M18" s="52">
        <f t="shared" si="0"/>
      </c>
      <c r="N18" s="52">
        <f t="shared" si="0"/>
      </c>
      <c r="O18" s="52">
        <f t="shared" si="0"/>
      </c>
      <c r="P18" s="52">
        <f t="shared" si="0"/>
      </c>
      <c r="Q18" s="52">
        <f t="shared" si="0"/>
      </c>
      <c r="R18" s="52">
        <f t="shared" si="0"/>
      </c>
    </row>
    <row r="19" spans="1:18" ht="19.5" customHeight="1">
      <c r="A19" s="102"/>
      <c r="B19" s="102"/>
      <c r="C19" s="103"/>
      <c r="D19" s="104"/>
      <c r="E19" s="103"/>
      <c r="F19" s="107"/>
      <c r="G19" s="108"/>
      <c r="H19" s="108"/>
      <c r="I19" s="108"/>
      <c r="J19" s="108"/>
      <c r="K19" s="109"/>
      <c r="M19" s="52">
        <f t="shared" si="0"/>
      </c>
      <c r="N19" s="52">
        <f t="shared" si="0"/>
      </c>
      <c r="O19" s="52">
        <f t="shared" si="0"/>
      </c>
      <c r="P19" s="52">
        <f t="shared" si="0"/>
      </c>
      <c r="Q19" s="52">
        <f t="shared" si="0"/>
      </c>
      <c r="R19" s="52">
        <f t="shared" si="0"/>
      </c>
    </row>
    <row r="20" spans="1:18" ht="19.5" customHeight="1">
      <c r="A20" s="102"/>
      <c r="B20" s="102"/>
      <c r="C20" s="103"/>
      <c r="D20" s="104"/>
      <c r="E20" s="103"/>
      <c r="F20" s="107"/>
      <c r="G20" s="108"/>
      <c r="H20" s="108"/>
      <c r="I20" s="108"/>
      <c r="J20" s="108"/>
      <c r="K20" s="109"/>
      <c r="M20" s="52">
        <f t="shared" si="0"/>
      </c>
      <c r="N20" s="52">
        <f t="shared" si="0"/>
      </c>
      <c r="O20" s="52">
        <f t="shared" si="0"/>
      </c>
      <c r="P20" s="52">
        <f t="shared" si="0"/>
      </c>
      <c r="Q20" s="52">
        <f t="shared" si="0"/>
      </c>
      <c r="R20" s="52">
        <f t="shared" si="0"/>
      </c>
    </row>
    <row r="21" spans="1:18" ht="19.5" customHeight="1">
      <c r="A21" s="102"/>
      <c r="B21" s="102"/>
      <c r="C21" s="103"/>
      <c r="D21" s="104"/>
      <c r="E21" s="103"/>
      <c r="F21" s="107"/>
      <c r="G21" s="108"/>
      <c r="H21" s="108"/>
      <c r="I21" s="108"/>
      <c r="J21" s="108"/>
      <c r="K21" s="109"/>
      <c r="M21" s="52">
        <f t="shared" si="0"/>
      </c>
      <c r="N21" s="52">
        <f t="shared" si="0"/>
      </c>
      <c r="O21" s="52">
        <f t="shared" si="0"/>
      </c>
      <c r="P21" s="52">
        <f t="shared" si="0"/>
      </c>
      <c r="Q21" s="52">
        <f t="shared" si="0"/>
      </c>
      <c r="R21" s="52">
        <f t="shared" si="0"/>
      </c>
    </row>
    <row r="22" spans="1:18" ht="19.5" customHeight="1">
      <c r="A22" s="102"/>
      <c r="B22" s="102"/>
      <c r="C22" s="103"/>
      <c r="D22" s="104"/>
      <c r="E22" s="103"/>
      <c r="F22" s="107"/>
      <c r="G22" s="108"/>
      <c r="H22" s="108"/>
      <c r="I22" s="108"/>
      <c r="J22" s="108"/>
      <c r="K22" s="109"/>
      <c r="M22" s="52">
        <f t="shared" si="0"/>
      </c>
      <c r="N22" s="52">
        <f t="shared" si="0"/>
      </c>
      <c r="O22" s="52">
        <f t="shared" si="0"/>
      </c>
      <c r="P22" s="52">
        <f t="shared" si="0"/>
      </c>
      <c r="Q22" s="52">
        <f t="shared" si="0"/>
      </c>
      <c r="R22" s="52">
        <f t="shared" si="0"/>
      </c>
    </row>
    <row r="23" spans="1:18" ht="19.5" customHeight="1">
      <c r="A23" s="102"/>
      <c r="B23" s="102"/>
      <c r="C23" s="103"/>
      <c r="D23" s="104"/>
      <c r="E23" s="103"/>
      <c r="F23" s="107"/>
      <c r="G23" s="108"/>
      <c r="H23" s="108"/>
      <c r="I23" s="108"/>
      <c r="J23" s="108"/>
      <c r="K23" s="109"/>
      <c r="M23" s="52">
        <f t="shared" si="0"/>
      </c>
      <c r="N23" s="52">
        <f t="shared" si="0"/>
      </c>
      <c r="O23" s="52">
        <f t="shared" si="0"/>
      </c>
      <c r="P23" s="52">
        <f t="shared" si="0"/>
      </c>
      <c r="Q23" s="52">
        <f t="shared" si="0"/>
      </c>
      <c r="R23" s="52">
        <f t="shared" si="0"/>
      </c>
    </row>
    <row r="24" spans="1:18" ht="19.5" customHeight="1">
      <c r="A24" s="102"/>
      <c r="B24" s="102"/>
      <c r="C24" s="103"/>
      <c r="D24" s="104"/>
      <c r="E24" s="103"/>
      <c r="F24" s="107"/>
      <c r="G24" s="108"/>
      <c r="H24" s="108"/>
      <c r="I24" s="108"/>
      <c r="J24" s="108"/>
      <c r="K24" s="109"/>
      <c r="M24" s="52">
        <f t="shared" si="0"/>
      </c>
      <c r="N24" s="52">
        <f t="shared" si="0"/>
      </c>
      <c r="O24" s="52">
        <f t="shared" si="0"/>
      </c>
      <c r="P24" s="52">
        <f t="shared" si="0"/>
      </c>
      <c r="Q24" s="52">
        <f t="shared" si="0"/>
      </c>
      <c r="R24" s="52">
        <f t="shared" si="0"/>
      </c>
    </row>
    <row r="25" spans="1:18" ht="19.5" customHeight="1">
      <c r="A25" s="102"/>
      <c r="B25" s="102"/>
      <c r="C25" s="103"/>
      <c r="D25" s="104"/>
      <c r="E25" s="103"/>
      <c r="F25" s="107"/>
      <c r="G25" s="108"/>
      <c r="H25" s="108"/>
      <c r="I25" s="108"/>
      <c r="J25" s="108"/>
      <c r="K25" s="109"/>
      <c r="M25" s="52">
        <f t="shared" si="0"/>
      </c>
      <c r="N25" s="52">
        <f t="shared" si="0"/>
      </c>
      <c r="O25" s="52">
        <f t="shared" si="0"/>
      </c>
      <c r="P25" s="52">
        <f t="shared" si="0"/>
      </c>
      <c r="Q25" s="52">
        <f t="shared" si="0"/>
      </c>
      <c r="R25" s="52">
        <f t="shared" si="0"/>
      </c>
    </row>
    <row r="26" spans="1:18" ht="19.5" customHeight="1">
      <c r="A26" s="102"/>
      <c r="B26" s="102"/>
      <c r="C26" s="103"/>
      <c r="D26" s="104"/>
      <c r="E26" s="103"/>
      <c r="F26" s="107"/>
      <c r="G26" s="108"/>
      <c r="H26" s="108"/>
      <c r="I26" s="108"/>
      <c r="J26" s="108"/>
      <c r="K26" s="109"/>
      <c r="M26" s="52">
        <f t="shared" si="0"/>
      </c>
      <c r="N26" s="52">
        <f t="shared" si="0"/>
      </c>
      <c r="O26" s="52">
        <f t="shared" si="0"/>
      </c>
      <c r="P26" s="52">
        <f t="shared" si="0"/>
      </c>
      <c r="Q26" s="52">
        <f t="shared" si="0"/>
      </c>
      <c r="R26" s="52">
        <f t="shared" si="0"/>
      </c>
    </row>
    <row r="27" spans="1:18" ht="19.5" customHeight="1">
      <c r="A27" s="102"/>
      <c r="B27" s="102"/>
      <c r="C27" s="103"/>
      <c r="D27" s="104"/>
      <c r="E27" s="103"/>
      <c r="F27" s="107"/>
      <c r="G27" s="108"/>
      <c r="H27" s="108"/>
      <c r="I27" s="108"/>
      <c r="J27" s="108"/>
      <c r="K27" s="109"/>
      <c r="M27" s="52">
        <f t="shared" si="0"/>
      </c>
      <c r="N27" s="52">
        <f t="shared" si="0"/>
      </c>
      <c r="O27" s="52">
        <f t="shared" si="0"/>
      </c>
      <c r="P27" s="52">
        <f t="shared" si="0"/>
      </c>
      <c r="Q27" s="52">
        <f t="shared" si="0"/>
      </c>
      <c r="R27" s="52">
        <f t="shared" si="0"/>
      </c>
    </row>
    <row r="28" spans="1:18" ht="19.5" customHeight="1">
      <c r="A28" s="102"/>
      <c r="B28" s="102"/>
      <c r="C28" s="103"/>
      <c r="D28" s="104"/>
      <c r="E28" s="103"/>
      <c r="F28" s="107"/>
      <c r="G28" s="108"/>
      <c r="H28" s="108"/>
      <c r="I28" s="108"/>
      <c r="J28" s="108"/>
      <c r="K28" s="109"/>
      <c r="M28" s="52">
        <f t="shared" si="0"/>
      </c>
      <c r="N28" s="52">
        <f t="shared" si="0"/>
      </c>
      <c r="O28" s="52">
        <f t="shared" si="0"/>
      </c>
      <c r="P28" s="52">
        <f t="shared" si="0"/>
      </c>
      <c r="Q28" s="52">
        <f t="shared" si="0"/>
      </c>
      <c r="R28" s="52">
        <f t="shared" si="0"/>
      </c>
    </row>
    <row r="29" spans="1:18" ht="19.5" customHeight="1">
      <c r="A29" s="102"/>
      <c r="B29" s="102"/>
      <c r="C29" s="103"/>
      <c r="D29" s="104"/>
      <c r="E29" s="103"/>
      <c r="F29" s="107"/>
      <c r="G29" s="108"/>
      <c r="H29" s="108"/>
      <c r="I29" s="108"/>
      <c r="J29" s="108"/>
      <c r="K29" s="109"/>
      <c r="M29" s="52">
        <f t="shared" si="0"/>
      </c>
      <c r="N29" s="52">
        <f t="shared" si="0"/>
      </c>
      <c r="O29" s="52">
        <f t="shared" si="0"/>
      </c>
      <c r="P29" s="52">
        <f t="shared" si="0"/>
      </c>
      <c r="Q29" s="52">
        <f t="shared" si="0"/>
      </c>
      <c r="R29" s="52">
        <f t="shared" si="0"/>
      </c>
    </row>
  </sheetData>
  <sheetProtection sheet="1"/>
  <mergeCells count="10">
    <mergeCell ref="A9:K9"/>
    <mergeCell ref="A10:K10"/>
    <mergeCell ref="A11:K11"/>
    <mergeCell ref="A12:K12"/>
    <mergeCell ref="A1:K1"/>
    <mergeCell ref="I3:K3"/>
    <mergeCell ref="A5:K5"/>
    <mergeCell ref="A6:K6"/>
    <mergeCell ref="A7:K7"/>
    <mergeCell ref="A8:K8"/>
  </mergeCells>
  <dataValidations count="4">
    <dataValidation type="list" allowBlank="1" showInputMessage="1" showErrorMessage="1" sqref="A15:A29">
      <formula1>リレー</formula1>
    </dataValidation>
    <dataValidation type="list" allowBlank="1" showInputMessage="1" showErrorMessage="1" sqref="B15:B29">
      <formula1>Rチーム</formula1>
    </dataValidation>
    <dataValidation type="list" showDropDown="1" showInputMessage="1" showErrorMessage="1" errorTitle="リレーメンバー" error="申込み一覧に登録したナンバーを入力してください。" sqref="F16:K29">
      <formula1>ﾅﾝﾊﾞｰ</formula1>
    </dataValidation>
    <dataValidation allowBlank="1" showInputMessage="1" showErrorMessage="1" promptTitle="ナンバー" prompt="半角数字で入力。&#10;ー(ハイフン)は入力しない。" imeMode="halfAlpha" sqref="F15:K15"/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M2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0.50390625" style="0" bestFit="1" customWidth="1"/>
    <col min="2" max="2" width="14.875" style="0" bestFit="1" customWidth="1"/>
    <col min="3" max="3" width="11.25390625" style="0" bestFit="1" customWidth="1"/>
    <col min="4" max="4" width="3.75390625" style="0" bestFit="1" customWidth="1"/>
    <col min="5" max="5" width="3.875" style="0" bestFit="1" customWidth="1"/>
    <col min="6" max="6" width="7.00390625" style="0" bestFit="1" customWidth="1"/>
    <col min="7" max="7" width="3.625" style="0" bestFit="1" customWidth="1"/>
    <col min="8" max="8" width="4.00390625" style="0" bestFit="1" customWidth="1"/>
    <col min="9" max="9" width="5.50390625" style="0" bestFit="1" customWidth="1"/>
    <col min="10" max="11" width="14.625" style="0" bestFit="1" customWidth="1"/>
    <col min="12" max="12" width="12.375" style="0" bestFit="1" customWidth="1"/>
    <col min="13" max="13" width="6.50390625" style="0" bestFit="1" customWidth="1"/>
  </cols>
  <sheetData>
    <row r="1" spans="1:13" s="53" customFormat="1" ht="13.5">
      <c r="A1" s="53" t="s">
        <v>161</v>
      </c>
      <c r="B1" s="53" t="s">
        <v>31</v>
      </c>
      <c r="C1" s="53" t="s">
        <v>164</v>
      </c>
      <c r="D1" s="53" t="s">
        <v>150</v>
      </c>
      <c r="E1" s="54" t="s">
        <v>167</v>
      </c>
      <c r="F1" s="53" t="s">
        <v>168</v>
      </c>
      <c r="G1" s="53" t="s">
        <v>170</v>
      </c>
      <c r="H1" s="53" t="s">
        <v>171</v>
      </c>
      <c r="I1" s="53" t="s">
        <v>172</v>
      </c>
      <c r="J1" s="55" t="s">
        <v>121</v>
      </c>
      <c r="K1" s="55" t="s">
        <v>173</v>
      </c>
      <c r="L1" s="55"/>
      <c r="M1" s="56"/>
    </row>
    <row r="2" spans="1:13" ht="13.5">
      <c r="A2">
        <f ca="1">IF('申込一覧'!B21="","",M2&amp;OFFSET('名前'!$E$44,MATCH('申込一覧'!$O$9,種別,0),0)&amp;E2)</f>
      </c>
      <c r="B2">
        <f>IF('申込一覧'!C21="","",'申込一覧'!C21&amp;IF('申込一覧'!E21="","","("&amp;RIGHT('申込一覧'!E21,2)&amp;")"))</f>
      </c>
      <c r="C2">
        <f>IF('申込一覧'!D21="","",'申込一覧'!D21)</f>
      </c>
      <c r="D2">
        <f>IF('申込一覧'!F21="","",'申込一覧'!F21)</f>
      </c>
      <c r="E2">
        <f ca="1">IF('申込一覧'!G21="","",RIGHTB((OFFSET('名前'!$P$4,MATCH('申込一覧'!G21,'名前'!$Q$5:$Q$52,0),0)),2))</f>
      </c>
      <c r="F2">
        <f>IF('申込一覧'!B21="","",'申込一覧'!$N$8)</f>
      </c>
      <c r="G2">
        <f>IF('申込一覧'!B21="","",0)</f>
      </c>
      <c r="H2">
        <f>IF('申込一覧'!B21="","",0)</f>
      </c>
      <c r="I2">
        <f>IF('申込一覧'!B21="","",'申込一覧'!B21)</f>
      </c>
      <c r="J2">
        <f>IF('申込一覧'!H21="","",INDEX('名前'!$L$4:$L$92,MATCH('申込一覧'!H21,'名前'!$M$4:$M$92,0))&amp;" "&amp;IF('申込一覧'!Q21=1,RIGHTB(10000000+'申込一覧'!I21,7),IF('申込一覧'!Q21=2,RIGHTB(100000+'申込一覧'!I21,5),"")))</f>
      </c>
      <c r="K2">
        <f>IF('申込一覧'!L21="","",INDEX('名前'!$L$4:$L$92,MATCH('申込一覧'!L21,'名前'!$M$4:$M$44,0))&amp;" "&amp;IF('申込一覧'!R21=1,RIGHTB(10000000+'申込一覧'!M21,7),IF('申込一覧'!R21=2,RIGHTB(100000+'申込一覧'!M21,5),"")))</f>
      </c>
      <c r="M2">
        <f>IF('申込一覧'!B21="","",'申込一覧'!F21*10000+'申込一覧'!B21)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D2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9.125" style="0" bestFit="1" customWidth="1"/>
    <col min="2" max="3" width="13.00390625" style="0" bestFit="1" customWidth="1"/>
    <col min="4" max="4" width="3.875" style="0" bestFit="1" customWidth="1"/>
  </cols>
  <sheetData>
    <row r="1" spans="1:4" ht="13.5">
      <c r="A1" t="s">
        <v>31</v>
      </c>
      <c r="B1" t="s">
        <v>164</v>
      </c>
      <c r="C1" t="s">
        <v>175</v>
      </c>
      <c r="D1" t="s">
        <v>167</v>
      </c>
    </row>
    <row r="2" spans="1:4" ht="13.5">
      <c r="A2">
        <f>'申込一覧'!N7</f>
        <v>0</v>
      </c>
      <c r="B2">
        <f>'申込一覧'!D7</f>
        <v>0</v>
      </c>
      <c r="C2">
        <f>'申込一覧'!N8</f>
        <v>0</v>
      </c>
      <c r="D2" t="e">
        <f ca="1">OFFSET('名前'!$A$4,MATCH('申込一覧'!M9,'名前'!$B$5:$B$52,0),0)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L3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1.875" style="57" bestFit="1" customWidth="1"/>
    <col min="2" max="2" width="10.50390625" style="57" bestFit="1" customWidth="1"/>
    <col min="3" max="3" width="3.625" style="57" bestFit="1" customWidth="1"/>
    <col min="4" max="4" width="10.50390625" style="57" bestFit="1" customWidth="1"/>
    <col min="5" max="5" width="3.75390625" style="57" bestFit="1" customWidth="1"/>
    <col min="6" max="6" width="6.50390625" style="57" bestFit="1" customWidth="1"/>
    <col min="7" max="12" width="10.50390625" style="57" bestFit="1" customWidth="1"/>
    <col min="13" max="13" width="9.00390625" style="57" bestFit="1" customWidth="1"/>
    <col min="14" max="16384" width="9.00390625" style="57" customWidth="1"/>
  </cols>
  <sheetData>
    <row r="1" spans="2:12" ht="13.5">
      <c r="B1" s="57" t="s">
        <v>161</v>
      </c>
      <c r="C1" s="57" t="s">
        <v>172</v>
      </c>
      <c r="D1" s="57" t="s">
        <v>31</v>
      </c>
      <c r="E1" s="57" t="s">
        <v>164</v>
      </c>
      <c r="F1" s="57" t="s">
        <v>176</v>
      </c>
      <c r="G1" s="57" t="s">
        <v>121</v>
      </c>
      <c r="H1" s="57" t="s">
        <v>173</v>
      </c>
      <c r="I1" s="57" t="s">
        <v>177</v>
      </c>
      <c r="J1" s="57" t="s">
        <v>178</v>
      </c>
      <c r="K1" s="57" t="s">
        <v>180</v>
      </c>
      <c r="L1" s="57" t="s">
        <v>181</v>
      </c>
    </row>
    <row r="2" spans="1:12" ht="13.5">
      <c r="A2" s="57">
        <f>IF(リレー!A15="","",リレー!A15)</f>
      </c>
      <c r="B2" s="57">
        <f>IF(リレー!A15="","",'申込一覧'!$N$8)&amp;IF(リレー!B15="","",リレー!B15)</f>
      </c>
      <c r="D2" s="57">
        <f>IF(リレー!A15="","",'申込一覧'!$N$8)&amp;IF(リレー!B15="","",リレー!B15)</f>
      </c>
      <c r="F2" s="57">
        <f>IF(リレー!C15="","",リレー!C15)</f>
      </c>
      <c r="G2" s="57">
        <f>IF(リレー!F15="","",リレー!M15)</f>
      </c>
      <c r="H2" s="57">
        <f>IF(リレー!G15="","",リレー!N15)</f>
      </c>
      <c r="I2" s="57">
        <f>IF(リレー!H15="","",リレー!O15)</f>
      </c>
      <c r="J2" s="57">
        <f>IF(リレー!I15="","",リレー!P15)</f>
      </c>
      <c r="K2" s="57">
        <f>IF(リレー!J15="","",リレー!Q15)</f>
      </c>
      <c r="L2" s="57">
        <f>IF(リレー!K15="","",リレー!R15)</f>
      </c>
    </row>
    <row r="3" spans="1:12" ht="13.5">
      <c r="A3" s="57">
        <f>IF(リレー!A16="","",リレー!A16)</f>
      </c>
      <c r="B3" s="57">
        <f>IF(リレー!A16="","",'申込一覧'!$N$8)&amp;IF(リレー!B16="","",リレー!B16)</f>
      </c>
      <c r="D3" s="57">
        <f>IF(リレー!A16="","",'申込一覧'!$N$8)&amp;IF(リレー!B16="","",リレー!B16)</f>
      </c>
      <c r="F3" s="57">
        <f>IF(リレー!C16="","",リレー!C16)</f>
      </c>
      <c r="G3" s="57">
        <f>IF(リレー!F16="","",リレー!M16)</f>
      </c>
      <c r="H3" s="57">
        <f>IF(リレー!G16="","",リレー!N16)</f>
      </c>
      <c r="I3" s="57">
        <f>IF(リレー!H16="","",リレー!O16)</f>
      </c>
      <c r="J3" s="57">
        <f>IF(リレー!I16="","",リレー!P16)</f>
      </c>
      <c r="K3" s="57">
        <f>IF(リレー!J16="","",リレー!Q16)</f>
      </c>
      <c r="L3" s="57">
        <f>IF(リレー!K16="","",リレー!R16)</f>
      </c>
    </row>
    <row r="4" spans="1:12" ht="13.5">
      <c r="A4" s="57">
        <f>IF(リレー!A17="","",リレー!A17)</f>
      </c>
      <c r="B4" s="57">
        <f>IF(リレー!A17="","",'申込一覧'!$N$8)&amp;IF(リレー!B17="","",リレー!B17)</f>
      </c>
      <c r="D4" s="57">
        <f>IF(リレー!A17="","",'申込一覧'!$N$8)&amp;IF(リレー!B17="","",リレー!B17)</f>
      </c>
      <c r="F4" s="57">
        <f>IF(リレー!C17="","",リレー!C17)</f>
      </c>
      <c r="G4" s="57">
        <f>IF(リレー!F17="","",リレー!M17)</f>
      </c>
      <c r="H4" s="57">
        <f>IF(リレー!G17="","",リレー!N17)</f>
      </c>
      <c r="I4" s="57">
        <f>IF(リレー!H17="","",リレー!O17)</f>
      </c>
      <c r="J4" s="57">
        <f>IF(リレー!I17="","",リレー!P17)</f>
      </c>
      <c r="K4" s="57">
        <f>IF(リレー!J17="","",リレー!Q17)</f>
      </c>
      <c r="L4" s="57">
        <f>IF(リレー!K17="","",リレー!R17)</f>
      </c>
    </row>
    <row r="5" spans="1:12" ht="13.5">
      <c r="A5" s="57">
        <f>IF(リレー!A18="","",リレー!A18)</f>
      </c>
      <c r="B5" s="57">
        <f>IF(リレー!A18="","",'申込一覧'!$N$8)&amp;IF(リレー!B18="","",リレー!B18)</f>
      </c>
      <c r="D5" s="57">
        <f>IF(リレー!A18="","",'申込一覧'!$N$8)&amp;IF(リレー!B18="","",リレー!B18)</f>
      </c>
      <c r="F5" s="57">
        <f>IF(リレー!C18="","",リレー!C18)</f>
      </c>
      <c r="G5" s="57">
        <f>IF(リレー!F18="","",リレー!M18)</f>
      </c>
      <c r="H5" s="57">
        <f>IF(リレー!G18="","",リレー!N18)</f>
      </c>
      <c r="I5" s="57">
        <f>IF(リレー!H18="","",リレー!O18)</f>
      </c>
      <c r="J5" s="57">
        <f>IF(リレー!I18="","",リレー!P18)</f>
      </c>
      <c r="K5" s="57">
        <f>IF(リレー!J18="","",リレー!Q18)</f>
      </c>
      <c r="L5" s="57">
        <f>IF(リレー!K18="","",リレー!R18)</f>
      </c>
    </row>
    <row r="6" spans="1:12" ht="13.5">
      <c r="A6" s="57">
        <f>IF(リレー!A19="","",リレー!A19)</f>
      </c>
      <c r="B6" s="57">
        <f>IF(リレー!A19="","",'申込一覧'!$N$8)&amp;IF(リレー!B19="","",リレー!B19)</f>
      </c>
      <c r="D6" s="57">
        <f>IF(リレー!A19="","",'申込一覧'!$N$8)&amp;IF(リレー!B19="","",リレー!B19)</f>
      </c>
      <c r="F6" s="57">
        <f>IF(リレー!C19="","",リレー!C19)</f>
      </c>
      <c r="G6" s="57">
        <f>IF(リレー!F19="","",リレー!M19)</f>
      </c>
      <c r="H6" s="57">
        <f>IF(リレー!G19="","",リレー!N19)</f>
      </c>
      <c r="I6" s="57">
        <f>IF(リレー!H19="","",リレー!O19)</f>
      </c>
      <c r="J6" s="57">
        <f>IF(リレー!I19="","",リレー!P19)</f>
      </c>
      <c r="K6" s="57">
        <f>IF(リレー!J19="","",リレー!Q19)</f>
      </c>
      <c r="L6" s="57">
        <f>IF(リレー!K19="","",リレー!R19)</f>
      </c>
    </row>
    <row r="7" spans="1:12" ht="13.5">
      <c r="A7" s="57">
        <f>IF(リレー!A20="","",リレー!A20)</f>
      </c>
      <c r="B7" s="57">
        <f>IF(リレー!A20="","",'申込一覧'!$N$8)&amp;IF(リレー!B20="","",リレー!B20)</f>
      </c>
      <c r="D7" s="57">
        <f>IF(リレー!A20="","",'申込一覧'!$N$8)&amp;IF(リレー!B20="","",リレー!B20)</f>
      </c>
      <c r="F7" s="57">
        <f>IF(リレー!C20="","",リレー!C20)</f>
      </c>
      <c r="G7" s="57">
        <f>IF(リレー!F20="","",リレー!M20)</f>
      </c>
      <c r="H7" s="57">
        <f>IF(リレー!G20="","",リレー!N20)</f>
      </c>
      <c r="I7" s="57">
        <f>IF(リレー!H20="","",リレー!O20)</f>
      </c>
      <c r="J7" s="57">
        <f>IF(リレー!I20="","",リレー!P20)</f>
      </c>
      <c r="K7" s="57">
        <f>IF(リレー!J20="","",リレー!Q20)</f>
      </c>
      <c r="L7" s="57">
        <f>IF(リレー!K20="","",リレー!R20)</f>
      </c>
    </row>
    <row r="8" spans="1:12" ht="13.5">
      <c r="A8" s="57">
        <f>IF(リレー!A21="","",リレー!A21)</f>
      </c>
      <c r="B8" s="57">
        <f>IF(リレー!A21="","",'申込一覧'!$N$8)&amp;IF(リレー!B21="","",リレー!B21)</f>
      </c>
      <c r="D8" s="57">
        <f>IF(リレー!A21="","",'申込一覧'!$N$8)&amp;IF(リレー!B21="","",リレー!B21)</f>
      </c>
      <c r="F8" s="57">
        <f>IF(リレー!C21="","",リレー!C21)</f>
      </c>
      <c r="G8" s="57">
        <f>IF(リレー!F21="","",リレー!M21)</f>
      </c>
      <c r="H8" s="57">
        <f>IF(リレー!G21="","",リレー!N21)</f>
      </c>
      <c r="I8" s="57">
        <f>IF(リレー!H21="","",リレー!O21)</f>
      </c>
      <c r="J8" s="57">
        <f>IF(リレー!I21="","",リレー!P21)</f>
      </c>
      <c r="K8" s="57">
        <f>IF(リレー!J21="","",リレー!Q21)</f>
      </c>
      <c r="L8" s="57">
        <f>IF(リレー!K21="","",リレー!R21)</f>
      </c>
    </row>
    <row r="9" spans="1:12" ht="13.5">
      <c r="A9" s="57">
        <f>IF(リレー!A22="","",リレー!A22)</f>
      </c>
      <c r="B9" s="57">
        <f>IF(リレー!A22="","",'申込一覧'!$N$8)&amp;IF(リレー!B22="","",リレー!B22)</f>
      </c>
      <c r="D9" s="57">
        <f>IF(リレー!A22="","",'申込一覧'!$N$8)&amp;IF(リレー!B22="","",リレー!B22)</f>
      </c>
      <c r="F9" s="57">
        <f>IF(リレー!C22="","",リレー!C22)</f>
      </c>
      <c r="G9" s="57">
        <f>IF(リレー!F22="","",リレー!M22)</f>
      </c>
      <c r="H9" s="57">
        <f>IF(リレー!G22="","",リレー!N22)</f>
      </c>
      <c r="I9" s="57">
        <f>IF(リレー!H22="","",リレー!O22)</f>
      </c>
      <c r="J9" s="57">
        <f>IF(リレー!I22="","",リレー!P22)</f>
      </c>
      <c r="K9" s="57">
        <f>IF(リレー!J22="","",リレー!Q22)</f>
      </c>
      <c r="L9" s="57">
        <f>IF(リレー!K22="","",リレー!R22)</f>
      </c>
    </row>
    <row r="10" spans="1:12" ht="13.5">
      <c r="A10" s="57">
        <f>IF(リレー!A23="","",リレー!A23)</f>
      </c>
      <c r="B10" s="57">
        <f>IF(リレー!A23="","",'申込一覧'!$N$8)&amp;IF(リレー!B23="","",リレー!B23)</f>
      </c>
      <c r="D10" s="57">
        <f>IF(リレー!A23="","",'申込一覧'!$N$8)&amp;IF(リレー!B23="","",リレー!B23)</f>
      </c>
      <c r="F10" s="57">
        <f>IF(リレー!C23="","",リレー!C23)</f>
      </c>
      <c r="G10" s="57">
        <f>IF(リレー!F23="","",リレー!M23)</f>
      </c>
      <c r="H10" s="57">
        <f>IF(リレー!G23="","",リレー!N23)</f>
      </c>
      <c r="I10" s="57">
        <f>IF(リレー!H23="","",リレー!O23)</f>
      </c>
      <c r="J10" s="57">
        <f>IF(リレー!I23="","",リレー!P23)</f>
      </c>
      <c r="K10" s="57">
        <f>IF(リレー!J23="","",リレー!Q23)</f>
      </c>
      <c r="L10" s="57">
        <f>IF(リレー!K23="","",リレー!R23)</f>
      </c>
    </row>
    <row r="11" spans="1:12" ht="13.5">
      <c r="A11" s="57">
        <f>IF(リレー!A24="","",リレー!A24)</f>
      </c>
      <c r="B11" s="57">
        <f>IF(リレー!A24="","",'申込一覧'!$N$8)&amp;IF(リレー!B24="","",リレー!B24)</f>
      </c>
      <c r="D11" s="57">
        <f>IF(リレー!A24="","",'申込一覧'!$N$8)&amp;IF(リレー!B24="","",リレー!B24)</f>
      </c>
      <c r="F11" s="57">
        <f>IF(リレー!C24="","",リレー!C24)</f>
      </c>
      <c r="G11" s="57">
        <f>IF(リレー!F24="","",リレー!M24)</f>
      </c>
      <c r="H11" s="57">
        <f>IF(リレー!G24="","",リレー!N24)</f>
      </c>
      <c r="I11" s="57">
        <f>IF(リレー!H24="","",リレー!O24)</f>
      </c>
      <c r="J11" s="57">
        <f>IF(リレー!I24="","",リレー!P24)</f>
      </c>
      <c r="K11" s="57">
        <f>IF(リレー!J24="","",リレー!Q24)</f>
      </c>
      <c r="L11" s="57">
        <f>IF(リレー!K24="","",リレー!R24)</f>
      </c>
    </row>
    <row r="12" spans="1:12" ht="13.5">
      <c r="A12" s="57">
        <f>IF(リレー!A25="","",リレー!A25)</f>
      </c>
      <c r="B12" s="57">
        <f>IF(リレー!A25="","",'申込一覧'!$N$8)&amp;IF(リレー!B25="","",リレー!B25)</f>
      </c>
      <c r="D12" s="57">
        <f>IF(リレー!A25="","",'申込一覧'!$N$8)&amp;IF(リレー!B25="","",リレー!B25)</f>
      </c>
      <c r="F12" s="57">
        <f>IF(リレー!C25="","",リレー!C25)</f>
      </c>
      <c r="G12" s="57">
        <f>IF(リレー!F25="","",リレー!M25)</f>
      </c>
      <c r="H12" s="57">
        <f>IF(リレー!G25="","",リレー!N25)</f>
      </c>
      <c r="I12" s="57">
        <f>IF(リレー!H25="","",リレー!O25)</f>
      </c>
      <c r="J12" s="57">
        <f>IF(リレー!I25="","",リレー!P25)</f>
      </c>
      <c r="K12" s="57">
        <f>IF(リレー!J25="","",リレー!Q25)</f>
      </c>
      <c r="L12" s="57">
        <f>IF(リレー!K25="","",リレー!R25)</f>
      </c>
    </row>
    <row r="13" spans="1:12" ht="13.5">
      <c r="A13" s="57">
        <f>IF(リレー!A26="","",リレー!A26)</f>
      </c>
      <c r="B13" s="57">
        <f>IF(リレー!A26="","",'申込一覧'!$N$8)&amp;IF(リレー!B26="","",リレー!B26)</f>
      </c>
      <c r="D13" s="57">
        <f>IF(リレー!A26="","",'申込一覧'!$N$8)&amp;IF(リレー!B26="","",リレー!B26)</f>
      </c>
      <c r="F13" s="57">
        <f>IF(リレー!C26="","",リレー!C26)</f>
      </c>
      <c r="G13" s="57">
        <f>IF(リレー!F26="","",リレー!M26)</f>
      </c>
      <c r="H13" s="57">
        <f>IF(リレー!G26="","",リレー!N26)</f>
      </c>
      <c r="I13" s="57">
        <f>IF(リレー!H26="","",リレー!O26)</f>
      </c>
      <c r="J13" s="57">
        <f>IF(リレー!I26="","",リレー!P26)</f>
      </c>
      <c r="K13" s="57">
        <f>IF(リレー!J26="","",リレー!Q26)</f>
      </c>
      <c r="L13" s="57">
        <f>IF(リレー!K26="","",リレー!R26)</f>
      </c>
    </row>
    <row r="14" spans="1:12" ht="13.5">
      <c r="A14" s="57">
        <f>IF(リレー!A27="","",リレー!A27)</f>
      </c>
      <c r="B14" s="57">
        <f>IF(リレー!A27="","",'申込一覧'!$N$8)&amp;IF(リレー!B27="","",リレー!B27)</f>
      </c>
      <c r="D14" s="57">
        <f>IF(リレー!A27="","",'申込一覧'!$N$8)&amp;IF(リレー!B27="","",リレー!B27)</f>
      </c>
      <c r="F14" s="57">
        <f>IF(リレー!C27="","",リレー!C27)</f>
      </c>
      <c r="G14" s="57">
        <f>IF(リレー!F27="","",リレー!M27)</f>
      </c>
      <c r="H14" s="57">
        <f>IF(リレー!G27="","",リレー!N27)</f>
      </c>
      <c r="I14" s="57">
        <f>IF(リレー!H27="","",リレー!O27)</f>
      </c>
      <c r="J14" s="57">
        <f>IF(リレー!I27="","",リレー!P27)</f>
      </c>
      <c r="K14" s="57">
        <f>IF(リレー!J27="","",リレー!Q27)</f>
      </c>
      <c r="L14" s="57">
        <f>IF(リレー!K27="","",リレー!R27)</f>
      </c>
    </row>
    <row r="15" spans="1:12" ht="13.5">
      <c r="A15" s="57">
        <f>IF(リレー!A28="","",リレー!A28)</f>
      </c>
      <c r="B15" s="57">
        <f>IF(リレー!A28="","",'申込一覧'!$N$8)&amp;IF(リレー!B28="","",リレー!B28)</f>
      </c>
      <c r="D15" s="57">
        <f>IF(リレー!A28="","",'申込一覧'!$N$8)&amp;IF(リレー!B28="","",リレー!B28)</f>
      </c>
      <c r="F15" s="57">
        <f>IF(リレー!C28="","",リレー!C28)</f>
      </c>
      <c r="G15" s="57">
        <f>IF(リレー!F28="","",リレー!M28)</f>
      </c>
      <c r="H15" s="57">
        <f>IF(リレー!G28="","",リレー!N28)</f>
      </c>
      <c r="I15" s="57">
        <f>IF(リレー!H28="","",リレー!O28)</f>
      </c>
      <c r="J15" s="57">
        <f>IF(リレー!I28="","",リレー!P28)</f>
      </c>
      <c r="K15" s="57">
        <f>IF(リレー!J28="","",リレー!Q28)</f>
      </c>
      <c r="L15" s="57">
        <f>IF(リレー!K28="","",リレー!R28)</f>
      </c>
    </row>
    <row r="16" spans="1:12" ht="13.5">
      <c r="A16" s="57">
        <f>IF(リレー!A29="","",リレー!A29)</f>
      </c>
      <c r="B16" s="57">
        <f>IF(リレー!A29="","",'申込一覧'!$N$8)&amp;IF(リレー!B29="","",リレー!B29)</f>
      </c>
      <c r="D16" s="57">
        <f>IF(リレー!A29="","",'申込一覧'!$N$8)&amp;IF(リレー!B29="","",リレー!B29)</f>
      </c>
      <c r="F16" s="57">
        <f>IF(リレー!C29="","",リレー!C29)</f>
      </c>
      <c r="G16" s="57">
        <f>IF(リレー!F29="","",リレー!M29)</f>
      </c>
      <c r="H16" s="57">
        <f>IF(リレー!G29="","",リレー!N29)</f>
      </c>
      <c r="I16" s="57">
        <f>IF(リレー!H29="","",リレー!O29)</f>
      </c>
      <c r="J16" s="57">
        <f>IF(リレー!I29="","",リレー!P29)</f>
      </c>
      <c r="K16" s="57">
        <f>IF(リレー!J29="","",リレー!Q29)</f>
      </c>
      <c r="L16" s="57">
        <f>IF(リレー!K29="","",リレー!R29)</f>
      </c>
    </row>
    <row r="17" spans="1:12" ht="13.5">
      <c r="A17" s="57">
        <f>IF(リレー!A30="","",リレー!A30)</f>
      </c>
      <c r="B17" s="57">
        <f>IF(リレー!A30="","",'申込一覧'!$N$8)&amp;IF(リレー!B30="","",リレー!B30)</f>
      </c>
      <c r="D17" s="57">
        <f>IF(リレー!A30="","",'申込一覧'!$N$8)&amp;IF(リレー!B30="","",リレー!B30)</f>
      </c>
      <c r="F17" s="57">
        <f>IF(リレー!C30="","",リレー!C30)</f>
      </c>
      <c r="G17" s="57">
        <f>IF(リレー!F30="","",リレー!M30)</f>
      </c>
      <c r="H17" s="57">
        <f>IF(リレー!G30="","",リレー!N30)</f>
      </c>
      <c r="I17" s="57">
        <f>IF(リレー!H30="","",リレー!O30)</f>
      </c>
      <c r="J17" s="57">
        <f>IF(リレー!I30="","",リレー!P30)</f>
      </c>
      <c r="K17" s="57">
        <f>IF(リレー!J30="","",リレー!Q30)</f>
      </c>
      <c r="L17" s="57">
        <f>IF(リレー!K30="","",リレー!R30)</f>
      </c>
    </row>
    <row r="18" spans="1:12" ht="13.5">
      <c r="A18" s="57">
        <f>IF(リレー!A31="","",リレー!A31)</f>
      </c>
      <c r="B18" s="57">
        <f>IF(リレー!A31="","",'申込一覧'!$N$8)&amp;IF(リレー!B31="","",リレー!B31)</f>
      </c>
      <c r="D18" s="57">
        <f>IF(リレー!A31="","",'申込一覧'!$N$8)&amp;IF(リレー!B31="","",リレー!B31)</f>
      </c>
      <c r="F18" s="57">
        <f>IF(リレー!C31="","",リレー!C31)</f>
      </c>
      <c r="G18" s="57">
        <f>IF(リレー!F31="","",リレー!M31)</f>
      </c>
      <c r="H18" s="57">
        <f>IF(リレー!G31="","",リレー!N31)</f>
      </c>
      <c r="I18" s="57">
        <f>IF(リレー!H31="","",リレー!O31)</f>
      </c>
      <c r="J18" s="57">
        <f>IF(リレー!I31="","",リレー!P31)</f>
      </c>
      <c r="K18" s="57">
        <f>IF(リレー!J31="","",リレー!Q31)</f>
      </c>
      <c r="L18" s="57">
        <f>IF(リレー!K31="","",リレー!R31)</f>
      </c>
    </row>
    <row r="19" spans="1:12" ht="13.5">
      <c r="A19" s="57">
        <f>IF(リレー!A32="","",リレー!A32)</f>
      </c>
      <c r="B19" s="57">
        <f>IF(リレー!A32="","",'申込一覧'!$N$8)&amp;IF(リレー!B32="","",リレー!B32)</f>
      </c>
      <c r="D19" s="57">
        <f>IF(リレー!A32="","",'申込一覧'!$N$8)&amp;IF(リレー!B32="","",リレー!B32)</f>
      </c>
      <c r="F19" s="57">
        <f>IF(リレー!C32="","",リレー!C32)</f>
      </c>
      <c r="G19" s="57">
        <f>IF(リレー!F32="","",リレー!M32)</f>
      </c>
      <c r="H19" s="57">
        <f>IF(リレー!G32="","",リレー!N32)</f>
      </c>
      <c r="I19" s="57">
        <f>IF(リレー!H32="","",リレー!O32)</f>
      </c>
      <c r="J19" s="57">
        <f>IF(リレー!I32="","",リレー!P32)</f>
      </c>
      <c r="K19" s="57">
        <f>IF(リレー!J32="","",リレー!Q32)</f>
      </c>
      <c r="L19" s="57">
        <f>IF(リレー!K32="","",リレー!R32)</f>
      </c>
    </row>
    <row r="20" spans="1:12" ht="13.5">
      <c r="A20" s="57">
        <f>IF(リレー!A33="","",リレー!A33)</f>
      </c>
      <c r="B20" s="57">
        <f>IF(リレー!A33="","",'申込一覧'!$N$8)&amp;IF(リレー!B33="","",リレー!B33)</f>
      </c>
      <c r="D20" s="57">
        <f>IF(リレー!A33="","",'申込一覧'!$N$8)&amp;IF(リレー!B33="","",リレー!B33)</f>
      </c>
      <c r="F20" s="57">
        <f>IF(リレー!C33="","",リレー!C33)</f>
      </c>
      <c r="G20" s="57">
        <f>IF(リレー!F33="","",リレー!M33)</f>
      </c>
      <c r="H20" s="57">
        <f>IF(リレー!G33="","",リレー!N33)</f>
      </c>
      <c r="I20" s="57">
        <f>IF(リレー!H33="","",リレー!O33)</f>
      </c>
      <c r="J20" s="57">
        <f>IF(リレー!I33="","",リレー!P33)</f>
      </c>
      <c r="K20" s="57">
        <f>IF(リレー!J33="","",リレー!Q33)</f>
      </c>
      <c r="L20" s="57">
        <f>IF(リレー!K33="","",リレー!R33)</f>
      </c>
    </row>
    <row r="21" spans="1:12" ht="13.5">
      <c r="A21" s="57">
        <f>IF(リレー!A34="","",リレー!A34)</f>
      </c>
      <c r="B21" s="57">
        <f>IF(リレー!A34="","",'申込一覧'!$N$8)&amp;IF(リレー!B34="","",リレー!B34)</f>
      </c>
      <c r="D21" s="57">
        <f>IF(リレー!A34="","",'申込一覧'!$N$8)&amp;IF(リレー!B34="","",リレー!B34)</f>
      </c>
      <c r="F21" s="57">
        <f>IF(リレー!C34="","",リレー!C34)</f>
      </c>
      <c r="G21" s="57">
        <f>IF(リレー!F34="","",リレー!M34)</f>
      </c>
      <c r="H21" s="57">
        <f>IF(リレー!G34="","",リレー!N34)</f>
      </c>
      <c r="I21" s="57">
        <f>IF(リレー!H34="","",リレー!O34)</f>
      </c>
      <c r="J21" s="57">
        <f>IF(リレー!I34="","",リレー!P34)</f>
      </c>
      <c r="K21" s="57">
        <f>IF(リレー!J34="","",リレー!Q34)</f>
      </c>
      <c r="L21" s="57">
        <f>IF(リレー!K34="","",リレー!R34)</f>
      </c>
    </row>
    <row r="22" spans="1:12" ht="13.5">
      <c r="A22" s="57">
        <f>IF(リレー!A35="","",リレー!A35)</f>
      </c>
      <c r="B22" s="57">
        <f>IF(リレー!A35="","",'申込一覧'!$N$8)&amp;IF(リレー!B35="","",リレー!B35)</f>
      </c>
      <c r="D22" s="57">
        <f>IF(リレー!A35="","",'申込一覧'!$N$8)&amp;IF(リレー!B35="","",リレー!B35)</f>
      </c>
      <c r="F22" s="57">
        <f>IF(リレー!C35="","",リレー!C35)</f>
      </c>
      <c r="G22" s="57">
        <f>IF(リレー!F35="","",リレー!M35)</f>
      </c>
      <c r="H22" s="57">
        <f>IF(リレー!G35="","",リレー!N35)</f>
      </c>
      <c r="I22" s="57">
        <f>IF(リレー!H35="","",リレー!O35)</f>
      </c>
      <c r="J22" s="57">
        <f>IF(リレー!I35="","",リレー!P35)</f>
      </c>
      <c r="K22" s="57">
        <f>IF(リレー!J35="","",リレー!Q35)</f>
      </c>
      <c r="L22" s="57">
        <f>IF(リレー!K35="","",リレー!R35)</f>
      </c>
    </row>
    <row r="23" spans="1:12" ht="13.5">
      <c r="A23" s="57">
        <f>IF(リレー!A36="","",リレー!A36)</f>
      </c>
      <c r="B23" s="57">
        <f>IF(リレー!A36="","",'申込一覧'!$N$8)&amp;IF(リレー!B36="","",リレー!B36)</f>
      </c>
      <c r="D23" s="57">
        <f>IF(リレー!A36="","",'申込一覧'!$N$8)&amp;IF(リレー!B36="","",リレー!B36)</f>
      </c>
      <c r="F23" s="57">
        <f>IF(リレー!C36="","",リレー!C36)</f>
      </c>
      <c r="G23" s="57">
        <f>IF(リレー!F36="","",リレー!M36)</f>
      </c>
      <c r="H23" s="57">
        <f>IF(リレー!G36="","",リレー!N36)</f>
      </c>
      <c r="I23" s="57">
        <f>IF(リレー!H36="","",リレー!O36)</f>
      </c>
      <c r="J23" s="57">
        <f>IF(リレー!I36="","",リレー!P36)</f>
      </c>
      <c r="K23" s="57">
        <f>IF(リレー!J36="","",リレー!Q36)</f>
      </c>
      <c r="L23" s="57">
        <f>IF(リレー!K36="","",リレー!R36)</f>
      </c>
    </row>
    <row r="24" spans="1:12" ht="13.5">
      <c r="A24" s="57">
        <f>IF(リレー!A37="","",リレー!A37)</f>
      </c>
      <c r="B24" s="57">
        <f>IF(リレー!A37="","",'申込一覧'!$N$8)&amp;IF(リレー!B37="","",リレー!B37)</f>
      </c>
      <c r="D24" s="57">
        <f>IF(リレー!A37="","",'申込一覧'!$N$8)&amp;IF(リレー!B37="","",リレー!B37)</f>
      </c>
      <c r="F24" s="57">
        <f>IF(リレー!C37="","",リレー!C37)</f>
      </c>
      <c r="G24" s="57">
        <f>IF(リレー!F37="","",リレー!M37)</f>
      </c>
      <c r="H24" s="57">
        <f>IF(リレー!G37="","",リレー!N37)</f>
      </c>
      <c r="I24" s="57">
        <f>IF(リレー!H37="","",リレー!O37)</f>
      </c>
      <c r="J24" s="57">
        <f>IF(リレー!I37="","",リレー!P37)</f>
      </c>
      <c r="K24" s="57">
        <f>IF(リレー!J37="","",リレー!Q37)</f>
      </c>
      <c r="L24" s="57">
        <f>IF(リレー!K37="","",リレー!R37)</f>
      </c>
    </row>
    <row r="25" spans="1:12" ht="13.5">
      <c r="A25" s="57">
        <f>IF(リレー!A38="","",リレー!A38)</f>
      </c>
      <c r="B25" s="57">
        <f>IF(リレー!A38="","",'申込一覧'!$N$8)&amp;IF(リレー!B38="","",リレー!B38)</f>
      </c>
      <c r="D25" s="57">
        <f>IF(リレー!A38="","",'申込一覧'!$N$8)&amp;IF(リレー!B38="","",リレー!B38)</f>
      </c>
      <c r="F25" s="57">
        <f>IF(リレー!C38="","",リレー!C38)</f>
      </c>
      <c r="G25" s="57">
        <f>IF(リレー!F38="","",リレー!M38)</f>
      </c>
      <c r="H25" s="57">
        <f>IF(リレー!G38="","",リレー!N38)</f>
      </c>
      <c r="I25" s="57">
        <f>IF(リレー!H38="","",リレー!O38)</f>
      </c>
      <c r="J25" s="57">
        <f>IF(リレー!I38="","",リレー!P38)</f>
      </c>
      <c r="K25" s="57">
        <f>IF(リレー!J38="","",リレー!Q38)</f>
      </c>
      <c r="L25" s="57">
        <f>IF(リレー!K38="","",リレー!R38)</f>
      </c>
    </row>
    <row r="26" spans="1:12" ht="13.5">
      <c r="A26" s="57">
        <f>IF(リレー!A39="","",リレー!A39)</f>
      </c>
      <c r="B26" s="57">
        <f>IF(リレー!A39="","",'申込一覧'!$N$8)&amp;IF(リレー!B39="","",リレー!B39)</f>
      </c>
      <c r="D26" s="57">
        <f>IF(リレー!A39="","",'申込一覧'!$N$8)&amp;IF(リレー!B39="","",リレー!B39)</f>
      </c>
      <c r="F26" s="57">
        <f>IF(リレー!C39="","",リレー!C39)</f>
      </c>
      <c r="G26" s="57">
        <f>IF(リレー!F39="","",リレー!M39)</f>
      </c>
      <c r="H26" s="57">
        <f>IF(リレー!G39="","",リレー!N39)</f>
      </c>
      <c r="I26" s="57">
        <f>IF(リレー!H39="","",リレー!O39)</f>
      </c>
      <c r="J26" s="57">
        <f>IF(リレー!I39="","",リレー!P39)</f>
      </c>
      <c r="K26" s="57">
        <f>IF(リレー!J39="","",リレー!Q39)</f>
      </c>
      <c r="L26" s="57">
        <f>IF(リレー!K39="","",リレー!R39)</f>
      </c>
    </row>
    <row r="27" spans="1:12" ht="13.5">
      <c r="A27" s="57">
        <f>IF(リレー!A40="","",リレー!A40)</f>
      </c>
      <c r="B27" s="57">
        <f>IF(リレー!A40="","",'申込一覧'!$N$8)&amp;IF(リレー!B40="","",リレー!B40)</f>
      </c>
      <c r="D27" s="57">
        <f>IF(リレー!A40="","",'申込一覧'!$N$8)&amp;IF(リレー!B40="","",リレー!B40)</f>
      </c>
      <c r="F27" s="57">
        <f>IF(リレー!C40="","",リレー!C40)</f>
      </c>
      <c r="G27" s="57">
        <f>IF(リレー!F40="","",リレー!M40)</f>
      </c>
      <c r="H27" s="57">
        <f>IF(リレー!G40="","",リレー!N40)</f>
      </c>
      <c r="I27" s="57">
        <f>IF(リレー!H40="","",リレー!O40)</f>
      </c>
      <c r="J27" s="57">
        <f>IF(リレー!I40="","",リレー!P40)</f>
      </c>
      <c r="K27" s="57">
        <f>IF(リレー!J40="","",リレー!Q40)</f>
      </c>
      <c r="L27" s="57">
        <f>IF(リレー!K40="","",リレー!R40)</f>
      </c>
    </row>
    <row r="28" spans="1:12" ht="13.5">
      <c r="A28" s="57">
        <f>IF(リレー!A41="","",リレー!A41)</f>
      </c>
      <c r="B28" s="57">
        <f>IF(リレー!A41="","",'申込一覧'!$N$8)&amp;IF(リレー!B41="","",リレー!B41)</f>
      </c>
      <c r="D28" s="57">
        <f>IF(リレー!A41="","",'申込一覧'!$N$8)&amp;IF(リレー!B41="","",リレー!B41)</f>
      </c>
      <c r="F28" s="57">
        <f>IF(リレー!C41="","",リレー!C41)</f>
      </c>
      <c r="G28" s="57">
        <f>IF(リレー!F41="","",リレー!M41)</f>
      </c>
      <c r="H28" s="57">
        <f>IF(リレー!G41="","",リレー!N41)</f>
      </c>
      <c r="I28" s="57">
        <f>IF(リレー!H41="","",リレー!O41)</f>
      </c>
      <c r="J28" s="57">
        <f>IF(リレー!I41="","",リレー!P41)</f>
      </c>
      <c r="K28" s="57">
        <f>IF(リレー!J41="","",リレー!Q41)</f>
      </c>
      <c r="L28" s="57">
        <f>IF(リレー!K41="","",リレー!R41)</f>
      </c>
    </row>
    <row r="29" spans="1:12" ht="13.5">
      <c r="A29" s="57">
        <f>IF(リレー!A42="","",リレー!A42)</f>
      </c>
      <c r="B29" s="57">
        <f>IF(リレー!A42="","",'申込一覧'!$N$8)&amp;IF(リレー!B42="","",リレー!B42)</f>
      </c>
      <c r="D29" s="57">
        <f>IF(リレー!A42="","",'申込一覧'!$N$8)&amp;IF(リレー!B42="","",リレー!B42)</f>
      </c>
      <c r="F29" s="57">
        <f>IF(リレー!C42="","",リレー!C42)</f>
      </c>
      <c r="G29" s="57">
        <f>IF(リレー!F42="","",リレー!M42)</f>
      </c>
      <c r="H29" s="57">
        <f>IF(リレー!G42="","",リレー!N42)</f>
      </c>
      <c r="I29" s="57">
        <f>IF(リレー!H42="","",リレー!O42)</f>
      </c>
      <c r="J29" s="57">
        <f>IF(リレー!I42="","",リレー!P42)</f>
      </c>
      <c r="K29" s="57">
        <f>IF(リレー!J42="","",リレー!Q42)</f>
      </c>
      <c r="L29" s="57">
        <f>IF(リレー!K42="","",リレー!R42)</f>
      </c>
    </row>
    <row r="30" spans="1:12" ht="13.5">
      <c r="A30" s="57">
        <f>IF(リレー!A43="","",リレー!A43)</f>
      </c>
      <c r="B30" s="57">
        <f>IF(リレー!A43="","",'申込一覧'!$N$8)&amp;IF(リレー!B43="","",リレー!B43)</f>
      </c>
      <c r="D30" s="57">
        <f>IF(リレー!A43="","",'申込一覧'!$N$8)&amp;IF(リレー!B43="","",リレー!B43)</f>
      </c>
      <c r="F30" s="57">
        <f>IF(リレー!C43="","",リレー!C43)</f>
      </c>
      <c r="G30" s="57">
        <f>IF(リレー!F43="","",リレー!M43)</f>
      </c>
      <c r="H30" s="57">
        <f>IF(リレー!G43="","",リレー!N43)</f>
      </c>
      <c r="I30" s="57">
        <f>IF(リレー!H43="","",リレー!O43)</f>
      </c>
      <c r="J30" s="57">
        <f>IF(リレー!I43="","",リレー!P43)</f>
      </c>
      <c r="K30" s="57">
        <f>IF(リレー!J43="","",リレー!Q43)</f>
      </c>
      <c r="L30" s="57">
        <f>IF(リレー!K43="","",リレー!R43)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O7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375" style="0" bestFit="1" customWidth="1"/>
    <col min="2" max="9" width="6.875" style="0" customWidth="1"/>
    <col min="10" max="10" width="7.50390625" style="0" bestFit="1" customWidth="1"/>
    <col min="11" max="11" width="4.50390625" style="0" bestFit="1" customWidth="1"/>
    <col min="14" max="14" width="10.50390625" style="0" customWidth="1"/>
    <col min="15" max="15" width="6.625" style="0" customWidth="1"/>
  </cols>
  <sheetData>
    <row r="1" spans="1:15" ht="13.5" customHeight="1">
      <c r="A1" s="227" t="s">
        <v>309</v>
      </c>
      <c r="B1" s="229" t="s">
        <v>310</v>
      </c>
      <c r="C1" s="230"/>
      <c r="D1" s="233" t="s">
        <v>311</v>
      </c>
      <c r="E1" s="234"/>
      <c r="F1" s="235" t="s">
        <v>312</v>
      </c>
      <c r="G1" s="236"/>
      <c r="H1" s="233" t="s">
        <v>313</v>
      </c>
      <c r="I1" s="234"/>
      <c r="J1" s="235" t="s">
        <v>314</v>
      </c>
      <c r="K1" s="236"/>
      <c r="L1" s="225" t="s">
        <v>315</v>
      </c>
      <c r="M1" s="226"/>
      <c r="N1" s="221" t="s">
        <v>307</v>
      </c>
      <c r="O1" s="223" t="s">
        <v>308</v>
      </c>
    </row>
    <row r="2" spans="1:15" ht="13.5">
      <c r="A2" s="228"/>
      <c r="B2" s="231"/>
      <c r="C2" s="232"/>
      <c r="D2" s="85" t="s">
        <v>316</v>
      </c>
      <c r="E2" s="86" t="s">
        <v>317</v>
      </c>
      <c r="F2" s="87" t="s">
        <v>318</v>
      </c>
      <c r="G2" s="88" t="s">
        <v>319</v>
      </c>
      <c r="H2" s="85" t="s">
        <v>318</v>
      </c>
      <c r="I2" s="86" t="s">
        <v>319</v>
      </c>
      <c r="J2" s="87" t="s">
        <v>320</v>
      </c>
      <c r="K2" s="88" t="s">
        <v>319</v>
      </c>
      <c r="L2" s="89" t="s">
        <v>320</v>
      </c>
      <c r="M2" s="90" t="s">
        <v>319</v>
      </c>
      <c r="N2" s="222"/>
      <c r="O2" s="224"/>
    </row>
    <row r="3" spans="1:15" ht="40.5" customHeight="1" thickBot="1">
      <c r="A3" s="91">
        <f>'申込一覧'!D7</f>
        <v>0</v>
      </c>
      <c r="B3" s="92">
        <f>'申込一覧'!O9</f>
        <v>0</v>
      </c>
      <c r="C3" s="93" t="e">
        <f>MATCH($B$3,$N$4:$N$6,0)</f>
        <v>#N/A</v>
      </c>
      <c r="D3" s="94">
        <f>'申込一覧'!D12</f>
        <v>0</v>
      </c>
      <c r="E3" s="95">
        <f>'申込一覧'!E12</f>
        <v>0</v>
      </c>
      <c r="F3" s="96">
        <f>'申込一覧'!D13</f>
        <v>0</v>
      </c>
      <c r="G3" s="97">
        <f>'申込一覧'!D14</f>
        <v>0</v>
      </c>
      <c r="H3" s="94">
        <f>'申込一覧'!E13</f>
        <v>0</v>
      </c>
      <c r="I3" s="95">
        <f>'申込一覧'!E14</f>
        <v>0</v>
      </c>
      <c r="J3" s="96">
        <f>F3+H3</f>
        <v>0</v>
      </c>
      <c r="K3" s="97">
        <f>G3+I3</f>
        <v>0</v>
      </c>
      <c r="L3" s="98">
        <f>'申込一覧'!H15</f>
        <v>0</v>
      </c>
      <c r="M3" s="99">
        <f>'申込一覧'!H16</f>
        <v>0</v>
      </c>
      <c r="N3" s="100">
        <f>'申込一覧'!H17</f>
      </c>
      <c r="O3" s="101" t="str">
        <f>IF('申込一覧'!M9="徳　島","県内","県外")</f>
        <v>県外</v>
      </c>
    </row>
    <row r="4" ht="13.5">
      <c r="N4" t="s">
        <v>80</v>
      </c>
    </row>
    <row r="5" ht="13.5">
      <c r="N5" t="s">
        <v>78</v>
      </c>
    </row>
    <row r="6" ht="13.5">
      <c r="N6" t="s">
        <v>3</v>
      </c>
    </row>
    <row r="7" ht="13.5">
      <c r="N7" t="s">
        <v>39</v>
      </c>
    </row>
  </sheetData>
  <sheetProtection/>
  <mergeCells count="9">
    <mergeCell ref="N1:N2"/>
    <mergeCell ref="O1:O2"/>
    <mergeCell ref="L1:M1"/>
    <mergeCell ref="A1:A2"/>
    <mergeCell ref="B1:C2"/>
    <mergeCell ref="D1:E1"/>
    <mergeCell ref="F1:G1"/>
    <mergeCell ref="H1:I1"/>
    <mergeCell ref="J1:K1"/>
  </mergeCells>
  <conditionalFormatting sqref="A1:A3">
    <cfRule type="duplicateValues" priority="1" dxfId="2" stopIfTrue="1">
      <formula>AND(COUNTIF($A$1:$A$3,A1)&gt;1,NOT(ISBLANK(A1)))</formula>
    </cfRule>
  </conditionalFormatting>
  <conditionalFormatting sqref="A3">
    <cfRule type="expression" priority="2" dxfId="0" stopIfTrue="1">
      <formula>参加料!#REF!=1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3:Q71"/>
  <sheetViews>
    <sheetView zoomScalePageLayoutView="0" workbookViewId="0" topLeftCell="C7">
      <selection activeCell="D26" sqref="D26"/>
    </sheetView>
  </sheetViews>
  <sheetFormatPr defaultColWidth="9.00390625" defaultRowHeight="13.5"/>
  <cols>
    <col min="1" max="1" width="3.50390625" style="58" bestFit="1" customWidth="1"/>
    <col min="2" max="2" width="10.25390625" style="59" bestFit="1" customWidth="1"/>
    <col min="3" max="3" width="4.75390625" style="59" customWidth="1"/>
    <col min="4" max="4" width="11.375" style="59" bestFit="1" customWidth="1"/>
    <col min="5" max="5" width="3.50390625" style="59" bestFit="1" customWidth="1"/>
    <col min="6" max="6" width="6.50390625" style="59" bestFit="1" customWidth="1"/>
    <col min="7" max="7" width="28.25390625" style="60" bestFit="1" customWidth="1"/>
    <col min="8" max="8" width="6.125" style="61" bestFit="1" customWidth="1"/>
    <col min="9" max="9" width="6.50390625" style="62" bestFit="1" customWidth="1"/>
    <col min="10" max="10" width="23.875" style="63" bestFit="1" customWidth="1"/>
    <col min="11" max="11" width="9.00390625" style="59" bestFit="1" customWidth="1"/>
    <col min="12" max="12" width="6.50390625" style="59" bestFit="1" customWidth="1"/>
    <col min="13" max="13" width="28.25390625" style="60" bestFit="1" customWidth="1"/>
    <col min="14" max="14" width="2.50390625" style="59" bestFit="1" customWidth="1"/>
    <col min="15" max="15" width="9.00390625" style="59" bestFit="1" customWidth="1"/>
    <col min="16" max="16" width="4.50390625" style="59" bestFit="1" customWidth="1"/>
    <col min="17" max="17" width="10.25390625" style="59" bestFit="1" customWidth="1"/>
    <col min="18" max="18" width="9.00390625" style="59" bestFit="1" customWidth="1"/>
    <col min="19" max="16384" width="9.00390625" style="59" customWidth="1"/>
  </cols>
  <sheetData>
    <row r="3" spans="1:17" ht="13.5">
      <c r="A3" s="64" t="s">
        <v>112</v>
      </c>
      <c r="B3" s="64" t="s">
        <v>129</v>
      </c>
      <c r="C3" s="61"/>
      <c r="D3" s="59" t="s">
        <v>182</v>
      </c>
      <c r="G3" s="60" t="s">
        <v>62</v>
      </c>
      <c r="J3" s="63" t="s">
        <v>53</v>
      </c>
      <c r="P3" s="64" t="s">
        <v>112</v>
      </c>
      <c r="Q3" s="64" t="s">
        <v>129</v>
      </c>
    </row>
    <row r="4" spans="1:17" ht="13.5">
      <c r="A4" s="64"/>
      <c r="B4" s="64"/>
      <c r="D4" s="59">
        <v>1</v>
      </c>
      <c r="L4" s="65" t="s">
        <v>183</v>
      </c>
      <c r="M4" s="66" t="s">
        <v>107</v>
      </c>
      <c r="N4" s="59">
        <v>1</v>
      </c>
      <c r="P4" s="64"/>
      <c r="Q4" s="64"/>
    </row>
    <row r="5" spans="1:17" ht="13.5">
      <c r="A5" s="67">
        <v>37</v>
      </c>
      <c r="B5" s="64" t="s">
        <v>34</v>
      </c>
      <c r="D5" s="59">
        <v>2</v>
      </c>
      <c r="F5" s="65" t="s">
        <v>183</v>
      </c>
      <c r="G5" s="66" t="s">
        <v>107</v>
      </c>
      <c r="H5" s="61">
        <v>1</v>
      </c>
      <c r="I5" s="65" t="s">
        <v>183</v>
      </c>
      <c r="J5" s="66" t="s">
        <v>12</v>
      </c>
      <c r="L5" s="65" t="s">
        <v>184</v>
      </c>
      <c r="M5" s="66" t="s">
        <v>106</v>
      </c>
      <c r="N5" s="59">
        <v>1</v>
      </c>
      <c r="P5" s="67">
        <v>137</v>
      </c>
      <c r="Q5" s="64" t="s">
        <v>100</v>
      </c>
    </row>
    <row r="6" spans="1:17" ht="13.5">
      <c r="A6" s="67">
        <v>36</v>
      </c>
      <c r="B6" s="64" t="s">
        <v>47</v>
      </c>
      <c r="F6" s="65" t="s">
        <v>184</v>
      </c>
      <c r="G6" s="66" t="s">
        <v>106</v>
      </c>
      <c r="H6" s="61">
        <v>2</v>
      </c>
      <c r="I6" s="65" t="s">
        <v>184</v>
      </c>
      <c r="J6" s="66" t="s">
        <v>123</v>
      </c>
      <c r="L6" s="65" t="s">
        <v>185</v>
      </c>
      <c r="M6" s="66" t="s">
        <v>101</v>
      </c>
      <c r="N6" s="59">
        <v>1</v>
      </c>
      <c r="P6" s="67">
        <v>136</v>
      </c>
      <c r="Q6" s="64" t="s">
        <v>186</v>
      </c>
    </row>
    <row r="7" spans="1:17" ht="13.5">
      <c r="A7" s="67">
        <v>38</v>
      </c>
      <c r="B7" s="64" t="s">
        <v>187</v>
      </c>
      <c r="F7" s="65" t="s">
        <v>185</v>
      </c>
      <c r="G7" s="66" t="s">
        <v>101</v>
      </c>
      <c r="H7" s="61">
        <v>3</v>
      </c>
      <c r="I7" s="65" t="s">
        <v>185</v>
      </c>
      <c r="J7" s="66" t="s">
        <v>86</v>
      </c>
      <c r="L7" s="65" t="s">
        <v>188</v>
      </c>
      <c r="M7" s="66" t="s">
        <v>143</v>
      </c>
      <c r="N7" s="59">
        <v>1</v>
      </c>
      <c r="P7" s="67">
        <v>138</v>
      </c>
      <c r="Q7" s="64" t="s">
        <v>142</v>
      </c>
    </row>
    <row r="8" spans="1:17" ht="13.5">
      <c r="A8" s="67">
        <v>39</v>
      </c>
      <c r="B8" s="64" t="s">
        <v>189</v>
      </c>
      <c r="F8" s="65" t="s">
        <v>188</v>
      </c>
      <c r="G8" s="66" t="s">
        <v>143</v>
      </c>
      <c r="H8" s="61">
        <v>4</v>
      </c>
      <c r="I8" s="65" t="s">
        <v>188</v>
      </c>
      <c r="J8" s="66" t="s">
        <v>148</v>
      </c>
      <c r="L8" s="65" t="s">
        <v>190</v>
      </c>
      <c r="M8" s="66" t="s">
        <v>139</v>
      </c>
      <c r="N8" s="59">
        <v>1</v>
      </c>
      <c r="P8" s="67">
        <v>139</v>
      </c>
      <c r="Q8" s="64" t="s">
        <v>191</v>
      </c>
    </row>
    <row r="9" spans="1:17" ht="13.5">
      <c r="A9" s="68"/>
      <c r="B9" s="64"/>
      <c r="F9" s="65" t="s">
        <v>190</v>
      </c>
      <c r="G9" s="66" t="s">
        <v>139</v>
      </c>
      <c r="H9" s="61">
        <v>5</v>
      </c>
      <c r="I9" s="65" t="s">
        <v>190</v>
      </c>
      <c r="J9" s="66" t="s">
        <v>149</v>
      </c>
      <c r="L9" s="65" t="s">
        <v>192</v>
      </c>
      <c r="M9" s="66" t="s">
        <v>79</v>
      </c>
      <c r="N9" s="59">
        <v>1</v>
      </c>
      <c r="P9" s="68"/>
      <c r="Q9" s="64"/>
    </row>
    <row r="10" spans="1:17" ht="13.5">
      <c r="A10" s="69">
        <v>1</v>
      </c>
      <c r="B10" s="64" t="s">
        <v>194</v>
      </c>
      <c r="F10" s="65" t="s">
        <v>192</v>
      </c>
      <c r="G10" s="66" t="s">
        <v>79</v>
      </c>
      <c r="H10" s="61">
        <v>6</v>
      </c>
      <c r="I10" s="65" t="s">
        <v>192</v>
      </c>
      <c r="J10" s="66" t="s">
        <v>284</v>
      </c>
      <c r="L10" s="65" t="s">
        <v>275</v>
      </c>
      <c r="M10" s="66" t="s">
        <v>283</v>
      </c>
      <c r="N10" s="59">
        <v>1</v>
      </c>
      <c r="P10" s="70">
        <v>101</v>
      </c>
      <c r="Q10" s="64" t="s">
        <v>194</v>
      </c>
    </row>
    <row r="11" spans="1:17" ht="13.5">
      <c r="A11" s="69">
        <v>2</v>
      </c>
      <c r="B11" s="64" t="s">
        <v>195</v>
      </c>
      <c r="F11" s="65" t="s">
        <v>275</v>
      </c>
      <c r="G11" s="66" t="s">
        <v>283</v>
      </c>
      <c r="H11" s="61">
        <v>7</v>
      </c>
      <c r="I11" s="65" t="s">
        <v>196</v>
      </c>
      <c r="J11" s="66" t="s">
        <v>197</v>
      </c>
      <c r="L11" s="65" t="s">
        <v>136</v>
      </c>
      <c r="M11" s="66" t="s">
        <v>93</v>
      </c>
      <c r="N11" s="59">
        <v>1</v>
      </c>
      <c r="P11" s="70">
        <v>102</v>
      </c>
      <c r="Q11" s="64" t="s">
        <v>179</v>
      </c>
    </row>
    <row r="12" spans="1:17" ht="13.5">
      <c r="A12" s="69">
        <v>3</v>
      </c>
      <c r="B12" s="64" t="s">
        <v>135</v>
      </c>
      <c r="F12" s="65" t="s">
        <v>136</v>
      </c>
      <c r="G12" s="66" t="s">
        <v>93</v>
      </c>
      <c r="H12" s="61">
        <v>8</v>
      </c>
      <c r="I12" s="65" t="s">
        <v>201</v>
      </c>
      <c r="J12" s="66" t="s">
        <v>166</v>
      </c>
      <c r="L12" s="65" t="s">
        <v>199</v>
      </c>
      <c r="M12" s="66" t="s">
        <v>76</v>
      </c>
      <c r="N12" s="59">
        <v>1</v>
      </c>
      <c r="P12" s="70">
        <v>103</v>
      </c>
      <c r="Q12" s="64" t="s">
        <v>163</v>
      </c>
    </row>
    <row r="13" spans="1:17" ht="13.5">
      <c r="A13" s="69">
        <v>4</v>
      </c>
      <c r="B13" s="64" t="s">
        <v>10</v>
      </c>
      <c r="D13" s="59" t="s">
        <v>57</v>
      </c>
      <c r="F13" s="65" t="s">
        <v>199</v>
      </c>
      <c r="G13" s="66" t="s">
        <v>76</v>
      </c>
      <c r="H13" s="61">
        <v>9</v>
      </c>
      <c r="I13" s="65" t="s">
        <v>276</v>
      </c>
      <c r="J13" s="66" t="s">
        <v>285</v>
      </c>
      <c r="L13" s="65" t="s">
        <v>203</v>
      </c>
      <c r="M13" s="66" t="s">
        <v>54</v>
      </c>
      <c r="N13" s="59">
        <v>1</v>
      </c>
      <c r="P13" s="70">
        <v>104</v>
      </c>
      <c r="Q13" s="64" t="s">
        <v>67</v>
      </c>
    </row>
    <row r="14" spans="1:17" ht="13.5">
      <c r="A14" s="69">
        <v>5</v>
      </c>
      <c r="B14" s="64" t="s">
        <v>208</v>
      </c>
      <c r="F14" s="65" t="s">
        <v>203</v>
      </c>
      <c r="G14" s="66" t="s">
        <v>54</v>
      </c>
      <c r="H14" s="61">
        <v>10</v>
      </c>
      <c r="I14" s="65" t="s">
        <v>204</v>
      </c>
      <c r="J14" s="66" t="s">
        <v>205</v>
      </c>
      <c r="L14" s="65" t="s">
        <v>204</v>
      </c>
      <c r="M14" s="66" t="s">
        <v>206</v>
      </c>
      <c r="N14" s="59">
        <v>1</v>
      </c>
      <c r="P14" s="70">
        <v>105</v>
      </c>
      <c r="Q14" s="64" t="s">
        <v>23</v>
      </c>
    </row>
    <row r="15" spans="1:17" ht="13.5">
      <c r="A15" s="69">
        <v>6</v>
      </c>
      <c r="B15" s="64" t="s">
        <v>202</v>
      </c>
      <c r="D15" s="59" t="s">
        <v>210</v>
      </c>
      <c r="F15" s="65" t="s">
        <v>204</v>
      </c>
      <c r="G15" s="66" t="s">
        <v>206</v>
      </c>
      <c r="H15" s="61">
        <v>11</v>
      </c>
      <c r="I15" s="65" t="s">
        <v>207</v>
      </c>
      <c r="J15" s="66" t="s">
        <v>130</v>
      </c>
      <c r="L15" s="65" t="s">
        <v>126</v>
      </c>
      <c r="M15" s="66" t="s">
        <v>209</v>
      </c>
      <c r="N15" s="59">
        <v>1</v>
      </c>
      <c r="P15" s="70">
        <v>106</v>
      </c>
      <c r="Q15" s="64" t="s">
        <v>212</v>
      </c>
    </row>
    <row r="16" spans="1:17" ht="13.5">
      <c r="A16" s="69">
        <v>7</v>
      </c>
      <c r="B16" s="64" t="s">
        <v>213</v>
      </c>
      <c r="D16" s="59" t="s">
        <v>214</v>
      </c>
      <c r="F16" s="65" t="s">
        <v>207</v>
      </c>
      <c r="G16" s="66" t="s">
        <v>108</v>
      </c>
      <c r="H16" s="61">
        <v>12</v>
      </c>
      <c r="I16" s="65" t="s">
        <v>218</v>
      </c>
      <c r="J16" s="66" t="s">
        <v>141</v>
      </c>
      <c r="L16" s="65" t="s">
        <v>140</v>
      </c>
      <c r="M16" s="66" t="s">
        <v>211</v>
      </c>
      <c r="N16" s="59">
        <v>1</v>
      </c>
      <c r="P16" s="70">
        <v>107</v>
      </c>
      <c r="Q16" s="64" t="s">
        <v>215</v>
      </c>
    </row>
    <row r="17" spans="1:17" ht="13.5">
      <c r="A17" s="69">
        <v>8</v>
      </c>
      <c r="B17" s="64" t="s">
        <v>216</v>
      </c>
      <c r="D17" s="59" t="s">
        <v>217</v>
      </c>
      <c r="F17" s="65" t="s">
        <v>218</v>
      </c>
      <c r="G17" s="66" t="s">
        <v>109</v>
      </c>
      <c r="H17" s="61">
        <v>13</v>
      </c>
      <c r="I17" s="65" t="s">
        <v>38</v>
      </c>
      <c r="J17" s="66" t="s">
        <v>133</v>
      </c>
      <c r="L17" s="65" t="s">
        <v>207</v>
      </c>
      <c r="M17" s="66" t="s">
        <v>108</v>
      </c>
      <c r="N17" s="59">
        <v>2</v>
      </c>
      <c r="P17" s="70">
        <v>108</v>
      </c>
      <c r="Q17" s="64" t="s">
        <v>219</v>
      </c>
    </row>
    <row r="18" spans="1:17" ht="13.5">
      <c r="A18" s="69">
        <v>9</v>
      </c>
      <c r="B18" s="64" t="s">
        <v>220</v>
      </c>
      <c r="D18" s="59" t="s">
        <v>222</v>
      </c>
      <c r="F18" s="65" t="s">
        <v>38</v>
      </c>
      <c r="G18" s="66" t="s">
        <v>102</v>
      </c>
      <c r="H18" s="61">
        <v>14</v>
      </c>
      <c r="I18" s="65" t="s">
        <v>223</v>
      </c>
      <c r="J18" s="66" t="s">
        <v>122</v>
      </c>
      <c r="L18" s="65" t="s">
        <v>218</v>
      </c>
      <c r="M18" s="66" t="s">
        <v>109</v>
      </c>
      <c r="N18" s="59">
        <v>2</v>
      </c>
      <c r="P18" s="70">
        <v>109</v>
      </c>
      <c r="Q18" s="64" t="s">
        <v>193</v>
      </c>
    </row>
    <row r="19" spans="1:17" ht="13.5">
      <c r="A19" s="69">
        <v>10</v>
      </c>
      <c r="B19" s="64" t="s">
        <v>147</v>
      </c>
      <c r="F19" s="65" t="s">
        <v>223</v>
      </c>
      <c r="G19" s="66" t="s">
        <v>104</v>
      </c>
      <c r="H19" s="61">
        <v>15</v>
      </c>
      <c r="I19" s="65" t="s">
        <v>224</v>
      </c>
      <c r="J19" s="66" t="s">
        <v>225</v>
      </c>
      <c r="L19" s="65" t="s">
        <v>38</v>
      </c>
      <c r="M19" s="66" t="s">
        <v>102</v>
      </c>
      <c r="N19" s="59">
        <v>2</v>
      </c>
      <c r="P19" s="70">
        <v>110</v>
      </c>
      <c r="Q19" s="64" t="s">
        <v>119</v>
      </c>
    </row>
    <row r="20" spans="1:17" ht="13.5">
      <c r="A20" s="69">
        <v>11</v>
      </c>
      <c r="B20" s="64" t="s">
        <v>200</v>
      </c>
      <c r="F20" s="65" t="s">
        <v>98</v>
      </c>
      <c r="G20" s="66" t="s">
        <v>157</v>
      </c>
      <c r="H20" s="61">
        <v>16</v>
      </c>
      <c r="I20" s="65" t="s">
        <v>227</v>
      </c>
      <c r="J20" s="66" t="s">
        <v>228</v>
      </c>
      <c r="L20" s="65" t="s">
        <v>223</v>
      </c>
      <c r="M20" s="66" t="s">
        <v>104</v>
      </c>
      <c r="N20" s="59">
        <v>2</v>
      </c>
      <c r="P20" s="70">
        <v>111</v>
      </c>
      <c r="Q20" s="64" t="s">
        <v>226</v>
      </c>
    </row>
    <row r="21" spans="1:17" ht="13.5">
      <c r="A21" s="69">
        <v>12</v>
      </c>
      <c r="B21" s="64" t="s">
        <v>116</v>
      </c>
      <c r="F21" s="65" t="s">
        <v>233</v>
      </c>
      <c r="G21" s="66" t="s">
        <v>95</v>
      </c>
      <c r="H21" s="61">
        <v>17</v>
      </c>
      <c r="I21" s="65" t="s">
        <v>232</v>
      </c>
      <c r="J21" s="66" t="s">
        <v>28</v>
      </c>
      <c r="L21" s="65" t="s">
        <v>98</v>
      </c>
      <c r="M21" s="66" t="s">
        <v>157</v>
      </c>
      <c r="N21" s="59">
        <v>2</v>
      </c>
      <c r="P21" s="70">
        <v>112</v>
      </c>
      <c r="Q21" s="64" t="s">
        <v>230</v>
      </c>
    </row>
    <row r="22" spans="1:17" ht="13.5">
      <c r="A22" s="69">
        <v>13</v>
      </c>
      <c r="B22" s="64" t="s">
        <v>231</v>
      </c>
      <c r="D22" s="59" t="s">
        <v>165</v>
      </c>
      <c r="F22" s="65" t="s">
        <v>113</v>
      </c>
      <c r="G22" s="66" t="s">
        <v>239</v>
      </c>
      <c r="H22" s="61">
        <v>18</v>
      </c>
      <c r="I22" s="65" t="s">
        <v>4</v>
      </c>
      <c r="J22" s="66" t="s">
        <v>236</v>
      </c>
      <c r="L22" s="65" t="s">
        <v>233</v>
      </c>
      <c r="M22" s="66" t="s">
        <v>95</v>
      </c>
      <c r="N22" s="59">
        <v>2</v>
      </c>
      <c r="P22" s="70">
        <v>113</v>
      </c>
      <c r="Q22" s="64" t="s">
        <v>234</v>
      </c>
    </row>
    <row r="23" spans="1:17" ht="13.5">
      <c r="A23" s="69">
        <v>14</v>
      </c>
      <c r="B23" s="64" t="s">
        <v>235</v>
      </c>
      <c r="F23" s="65" t="s">
        <v>145</v>
      </c>
      <c r="G23" s="66" t="s">
        <v>244</v>
      </c>
      <c r="H23" s="61">
        <v>19</v>
      </c>
      <c r="I23" s="65"/>
      <c r="J23" s="66" t="s">
        <v>305</v>
      </c>
      <c r="L23" s="65" t="s">
        <v>113</v>
      </c>
      <c r="M23" s="66" t="s">
        <v>239</v>
      </c>
      <c r="N23" s="59">
        <v>2</v>
      </c>
      <c r="P23" s="70">
        <v>114</v>
      </c>
      <c r="Q23" s="64" t="s">
        <v>235</v>
      </c>
    </row>
    <row r="24" spans="1:17" ht="13.5">
      <c r="A24" s="69">
        <v>15</v>
      </c>
      <c r="B24" s="64" t="s">
        <v>237</v>
      </c>
      <c r="D24" s="59" t="s">
        <v>229</v>
      </c>
      <c r="F24" s="65"/>
      <c r="G24" s="66" t="s">
        <v>305</v>
      </c>
      <c r="H24" s="61">
        <v>20</v>
      </c>
      <c r="I24" s="65" t="s">
        <v>278</v>
      </c>
      <c r="J24" s="66" t="s">
        <v>289</v>
      </c>
      <c r="L24" s="65" t="s">
        <v>145</v>
      </c>
      <c r="M24" s="66" t="s">
        <v>244</v>
      </c>
      <c r="N24" s="59">
        <v>2</v>
      </c>
      <c r="P24" s="70">
        <v>115</v>
      </c>
      <c r="Q24" s="64" t="s">
        <v>45</v>
      </c>
    </row>
    <row r="25" spans="1:17" ht="13.5">
      <c r="A25" s="69">
        <v>16</v>
      </c>
      <c r="B25" s="64" t="s">
        <v>240</v>
      </c>
      <c r="D25" s="59" t="s">
        <v>241</v>
      </c>
      <c r="F25" s="65" t="s">
        <v>257</v>
      </c>
      <c r="G25" s="66" t="s">
        <v>286</v>
      </c>
      <c r="H25" s="61">
        <v>21</v>
      </c>
      <c r="I25" s="62" t="s">
        <v>279</v>
      </c>
      <c r="J25" s="66" t="s">
        <v>290</v>
      </c>
      <c r="L25" s="65" t="s">
        <v>183</v>
      </c>
      <c r="M25" s="66" t="s">
        <v>12</v>
      </c>
      <c r="N25" s="59">
        <v>1</v>
      </c>
      <c r="P25" s="70">
        <v>116</v>
      </c>
      <c r="Q25" s="64" t="s">
        <v>243</v>
      </c>
    </row>
    <row r="26" spans="1:17" ht="13.5">
      <c r="A26" s="69">
        <v>17</v>
      </c>
      <c r="B26" s="64" t="s">
        <v>103</v>
      </c>
      <c r="D26" s="59" t="s">
        <v>144</v>
      </c>
      <c r="F26" s="65" t="s">
        <v>277</v>
      </c>
      <c r="G26" s="66" t="s">
        <v>287</v>
      </c>
      <c r="H26" s="61">
        <v>22</v>
      </c>
      <c r="I26" s="65"/>
      <c r="J26" s="66"/>
      <c r="L26" s="65" t="s">
        <v>184</v>
      </c>
      <c r="M26" s="66" t="s">
        <v>123</v>
      </c>
      <c r="N26" s="59">
        <v>1</v>
      </c>
      <c r="P26" s="70">
        <v>117</v>
      </c>
      <c r="Q26" s="64" t="s">
        <v>1</v>
      </c>
    </row>
    <row r="27" spans="1:17" ht="13.5">
      <c r="A27" s="69">
        <v>18</v>
      </c>
      <c r="B27" s="64" t="s">
        <v>134</v>
      </c>
      <c r="D27" s="59" t="s">
        <v>174</v>
      </c>
      <c r="F27" s="65" t="s">
        <v>125</v>
      </c>
      <c r="G27" s="66" t="s">
        <v>288</v>
      </c>
      <c r="H27" s="61">
        <v>23</v>
      </c>
      <c r="I27" s="65"/>
      <c r="J27" s="66"/>
      <c r="L27" s="65" t="s">
        <v>185</v>
      </c>
      <c r="M27" s="66" t="s">
        <v>86</v>
      </c>
      <c r="N27" s="59">
        <v>1</v>
      </c>
      <c r="P27" s="70">
        <v>118</v>
      </c>
      <c r="Q27" s="64" t="s">
        <v>131</v>
      </c>
    </row>
    <row r="28" spans="1:17" ht="13.5">
      <c r="A28" s="67">
        <v>19</v>
      </c>
      <c r="B28" s="64" t="s">
        <v>246</v>
      </c>
      <c r="D28" s="59" t="s">
        <v>247</v>
      </c>
      <c r="F28" s="65"/>
      <c r="G28" s="66" t="s">
        <v>306</v>
      </c>
      <c r="H28" s="61">
        <v>24</v>
      </c>
      <c r="I28" s="65"/>
      <c r="J28" s="66"/>
      <c r="L28" s="65" t="s">
        <v>188</v>
      </c>
      <c r="M28" s="66" t="s">
        <v>148</v>
      </c>
      <c r="N28" s="59">
        <v>1</v>
      </c>
      <c r="P28" s="68">
        <v>119</v>
      </c>
      <c r="Q28" s="64" t="s">
        <v>0</v>
      </c>
    </row>
    <row r="29" spans="1:17" ht="13.5">
      <c r="A29" s="67">
        <v>20</v>
      </c>
      <c r="B29" s="64" t="s">
        <v>248</v>
      </c>
      <c r="D29" s="59" t="s">
        <v>13</v>
      </c>
      <c r="F29" s="65" t="s">
        <v>280</v>
      </c>
      <c r="G29" s="66" t="s">
        <v>291</v>
      </c>
      <c r="H29" s="61">
        <v>25</v>
      </c>
      <c r="L29" s="65" t="s">
        <v>190</v>
      </c>
      <c r="M29" s="66" t="s">
        <v>149</v>
      </c>
      <c r="N29" s="59">
        <v>1</v>
      </c>
      <c r="P29" s="68">
        <v>120</v>
      </c>
      <c r="Q29" s="64" t="s">
        <v>249</v>
      </c>
    </row>
    <row r="30" spans="1:17" ht="13.5">
      <c r="A30" s="67">
        <v>21</v>
      </c>
      <c r="B30" s="64" t="s">
        <v>110</v>
      </c>
      <c r="D30" s="59" t="s">
        <v>72</v>
      </c>
      <c r="F30" s="65" t="s">
        <v>281</v>
      </c>
      <c r="G30" s="66" t="s">
        <v>292</v>
      </c>
      <c r="H30" s="61">
        <v>26</v>
      </c>
      <c r="I30" s="65"/>
      <c r="L30" s="65" t="s">
        <v>192</v>
      </c>
      <c r="M30" s="66" t="s">
        <v>284</v>
      </c>
      <c r="N30" s="59">
        <v>1</v>
      </c>
      <c r="P30" s="68">
        <v>121</v>
      </c>
      <c r="Q30" s="64" t="s">
        <v>250</v>
      </c>
    </row>
    <row r="31" spans="1:17" ht="13.5">
      <c r="A31" s="67">
        <v>22</v>
      </c>
      <c r="B31" s="64" t="s">
        <v>253</v>
      </c>
      <c r="D31" s="59" t="s">
        <v>169</v>
      </c>
      <c r="F31" s="65" t="s">
        <v>282</v>
      </c>
      <c r="G31" s="66" t="s">
        <v>293</v>
      </c>
      <c r="H31" s="61">
        <v>27</v>
      </c>
      <c r="L31" s="65" t="s">
        <v>196</v>
      </c>
      <c r="M31" s="66" t="s">
        <v>197</v>
      </c>
      <c r="N31" s="59">
        <v>1</v>
      </c>
      <c r="P31" s="68">
        <v>122</v>
      </c>
      <c r="Q31" s="64" t="s">
        <v>111</v>
      </c>
    </row>
    <row r="32" spans="1:17" ht="13.5">
      <c r="A32" s="67">
        <v>23</v>
      </c>
      <c r="B32" s="64" t="s">
        <v>254</v>
      </c>
      <c r="D32" s="59" t="s">
        <v>255</v>
      </c>
      <c r="F32" s="65"/>
      <c r="G32" s="66"/>
      <c r="L32" s="65" t="s">
        <v>201</v>
      </c>
      <c r="M32" s="66" t="s">
        <v>166</v>
      </c>
      <c r="N32" s="59">
        <v>1</v>
      </c>
      <c r="P32" s="68">
        <v>123</v>
      </c>
      <c r="Q32" s="64" t="s">
        <v>151</v>
      </c>
    </row>
    <row r="33" spans="1:17" ht="13.5">
      <c r="A33" s="67">
        <v>24</v>
      </c>
      <c r="B33" s="64" t="s">
        <v>124</v>
      </c>
      <c r="D33" s="59" t="s">
        <v>256</v>
      </c>
      <c r="F33" s="65"/>
      <c r="G33" s="66"/>
      <c r="L33" s="65" t="s">
        <v>276</v>
      </c>
      <c r="M33" s="66" t="s">
        <v>285</v>
      </c>
      <c r="N33" s="59">
        <v>1</v>
      </c>
      <c r="P33" s="68">
        <v>124</v>
      </c>
      <c r="Q33" s="64" t="s">
        <v>260</v>
      </c>
    </row>
    <row r="34" spans="1:17" ht="13.5">
      <c r="A34" s="67">
        <v>25</v>
      </c>
      <c r="B34" s="64" t="s">
        <v>117</v>
      </c>
      <c r="F34" s="65"/>
      <c r="G34" s="66"/>
      <c r="I34" s="71"/>
      <c r="L34" s="65" t="s">
        <v>204</v>
      </c>
      <c r="M34" s="66" t="s">
        <v>205</v>
      </c>
      <c r="N34" s="59">
        <v>1</v>
      </c>
      <c r="P34" s="68">
        <v>125</v>
      </c>
      <c r="Q34" s="64" t="s">
        <v>261</v>
      </c>
    </row>
    <row r="35" spans="1:17" ht="13.5">
      <c r="A35" s="67">
        <v>26</v>
      </c>
      <c r="B35" s="64" t="s">
        <v>60</v>
      </c>
      <c r="F35" s="65"/>
      <c r="G35" s="66"/>
      <c r="I35" s="71"/>
      <c r="L35" s="65" t="s">
        <v>126</v>
      </c>
      <c r="M35" s="66" t="s">
        <v>198</v>
      </c>
      <c r="N35" s="59">
        <v>1</v>
      </c>
      <c r="P35" s="68">
        <v>126</v>
      </c>
      <c r="Q35" s="64" t="s">
        <v>221</v>
      </c>
    </row>
    <row r="36" spans="1:17" ht="13.5">
      <c r="A36" s="67">
        <v>27</v>
      </c>
      <c r="B36" s="64" t="s">
        <v>115</v>
      </c>
      <c r="F36" s="65"/>
      <c r="G36" s="66"/>
      <c r="L36" s="65" t="s">
        <v>140</v>
      </c>
      <c r="M36" s="66" t="s">
        <v>26</v>
      </c>
      <c r="N36" s="59">
        <v>1</v>
      </c>
      <c r="P36" s="68">
        <v>127</v>
      </c>
      <c r="Q36" s="64" t="s">
        <v>258</v>
      </c>
    </row>
    <row r="37" spans="1:17" ht="13.5">
      <c r="A37" s="67">
        <v>28</v>
      </c>
      <c r="B37" s="64" t="s">
        <v>262</v>
      </c>
      <c r="F37" s="65"/>
      <c r="G37" s="66"/>
      <c r="L37" s="65" t="s">
        <v>207</v>
      </c>
      <c r="M37" s="66" t="s">
        <v>130</v>
      </c>
      <c r="N37" s="59">
        <v>2</v>
      </c>
      <c r="P37" s="68">
        <v>128</v>
      </c>
      <c r="Q37" s="64" t="s">
        <v>41</v>
      </c>
    </row>
    <row r="38" spans="1:17" ht="13.5">
      <c r="A38" s="67">
        <v>29</v>
      </c>
      <c r="B38" s="64" t="s">
        <v>238</v>
      </c>
      <c r="F38" s="65"/>
      <c r="G38" s="66"/>
      <c r="L38" s="65" t="s">
        <v>218</v>
      </c>
      <c r="M38" s="66" t="s">
        <v>141</v>
      </c>
      <c r="N38" s="59">
        <v>2</v>
      </c>
      <c r="P38" s="68">
        <v>129</v>
      </c>
      <c r="Q38" s="64" t="s">
        <v>263</v>
      </c>
    </row>
    <row r="39" spans="1:17" ht="13.5">
      <c r="A39" s="67">
        <v>30</v>
      </c>
      <c r="B39" s="64" t="s">
        <v>114</v>
      </c>
      <c r="F39" s="65"/>
      <c r="G39" s="66"/>
      <c r="L39" s="65" t="s">
        <v>38</v>
      </c>
      <c r="M39" s="66" t="s">
        <v>133</v>
      </c>
      <c r="N39" s="59">
        <v>2</v>
      </c>
      <c r="P39" s="68">
        <v>130</v>
      </c>
      <c r="Q39" s="64" t="s">
        <v>114</v>
      </c>
    </row>
    <row r="40" spans="1:17" ht="13.5">
      <c r="A40" s="67">
        <v>31</v>
      </c>
      <c r="B40" s="64" t="s">
        <v>132</v>
      </c>
      <c r="F40" s="65"/>
      <c r="G40" s="66"/>
      <c r="L40" s="65" t="s">
        <v>223</v>
      </c>
      <c r="M40" s="66" t="s">
        <v>122</v>
      </c>
      <c r="N40" s="59">
        <v>2</v>
      </c>
      <c r="P40" s="68">
        <v>131</v>
      </c>
      <c r="Q40" s="64" t="s">
        <v>252</v>
      </c>
    </row>
    <row r="41" spans="1:17" ht="13.5">
      <c r="A41" s="67">
        <v>32</v>
      </c>
      <c r="B41" s="64" t="s">
        <v>264</v>
      </c>
      <c r="F41" s="65"/>
      <c r="G41" s="66"/>
      <c r="L41" s="65" t="s">
        <v>224</v>
      </c>
      <c r="M41" s="66" t="s">
        <v>225</v>
      </c>
      <c r="N41" s="59">
        <v>2</v>
      </c>
      <c r="P41" s="68">
        <v>132</v>
      </c>
      <c r="Q41" s="64" t="s">
        <v>251</v>
      </c>
    </row>
    <row r="42" spans="1:17" ht="13.5">
      <c r="A42" s="67">
        <v>33</v>
      </c>
      <c r="B42" s="64" t="s">
        <v>138</v>
      </c>
      <c r="F42" s="65"/>
      <c r="G42" s="66"/>
      <c r="L42" s="65" t="s">
        <v>227</v>
      </c>
      <c r="M42" s="66" t="s">
        <v>228</v>
      </c>
      <c r="N42" s="59">
        <v>2</v>
      </c>
      <c r="P42" s="68">
        <v>133</v>
      </c>
      <c r="Q42" s="64" t="s">
        <v>265</v>
      </c>
    </row>
    <row r="43" spans="1:17" ht="13.5">
      <c r="A43" s="67">
        <v>34</v>
      </c>
      <c r="B43" s="64" t="s">
        <v>266</v>
      </c>
      <c r="F43" s="65"/>
      <c r="G43" s="66"/>
      <c r="L43" s="65" t="s">
        <v>232</v>
      </c>
      <c r="M43" s="66" t="s">
        <v>28</v>
      </c>
      <c r="N43" s="59">
        <v>2</v>
      </c>
      <c r="P43" s="68">
        <v>134</v>
      </c>
      <c r="Q43" s="64" t="s">
        <v>127</v>
      </c>
    </row>
    <row r="44" spans="1:17" ht="13.5">
      <c r="A44" s="67">
        <v>35</v>
      </c>
      <c r="B44" s="64" t="s">
        <v>245</v>
      </c>
      <c r="F44" s="65"/>
      <c r="G44" s="66"/>
      <c r="L44" s="65" t="s">
        <v>4</v>
      </c>
      <c r="M44" s="66" t="s">
        <v>236</v>
      </c>
      <c r="N44" s="59">
        <v>2</v>
      </c>
      <c r="P44" s="68">
        <v>135</v>
      </c>
      <c r="Q44" s="64" t="s">
        <v>267</v>
      </c>
    </row>
    <row r="45" spans="1:17" ht="13.5">
      <c r="A45" s="67">
        <v>40</v>
      </c>
      <c r="B45" s="64" t="s">
        <v>268</v>
      </c>
      <c r="E45" s="59">
        <v>11</v>
      </c>
      <c r="F45" s="65"/>
      <c r="G45" s="66"/>
      <c r="L45" s="65" t="s">
        <v>257</v>
      </c>
      <c r="M45" s="66" t="s">
        <v>286</v>
      </c>
      <c r="N45" s="59">
        <v>1</v>
      </c>
      <c r="P45" s="68">
        <v>140</v>
      </c>
      <c r="Q45" s="64" t="s">
        <v>146</v>
      </c>
    </row>
    <row r="46" spans="1:17" ht="13.5">
      <c r="A46" s="67">
        <v>41</v>
      </c>
      <c r="B46" s="64" t="s">
        <v>137</v>
      </c>
      <c r="E46" s="59">
        <v>22</v>
      </c>
      <c r="F46" s="59" t="s">
        <v>118</v>
      </c>
      <c r="L46" s="65" t="s">
        <v>277</v>
      </c>
      <c r="M46" s="66" t="s">
        <v>287</v>
      </c>
      <c r="N46" s="59">
        <v>1</v>
      </c>
      <c r="P46" s="68">
        <v>141</v>
      </c>
      <c r="Q46" s="64" t="s">
        <v>64</v>
      </c>
    </row>
    <row r="47" spans="1:17" ht="13.5">
      <c r="A47" s="67">
        <v>42</v>
      </c>
      <c r="B47" s="64" t="s">
        <v>84</v>
      </c>
      <c r="E47" s="59">
        <v>33</v>
      </c>
      <c r="F47" s="59" t="s">
        <v>80</v>
      </c>
      <c r="L47" s="65" t="s">
        <v>125</v>
      </c>
      <c r="M47" s="66" t="s">
        <v>288</v>
      </c>
      <c r="N47" s="59">
        <v>2</v>
      </c>
      <c r="P47" s="68">
        <v>142</v>
      </c>
      <c r="Q47" s="64" t="s">
        <v>269</v>
      </c>
    </row>
    <row r="48" spans="1:17" ht="13.5">
      <c r="A48" s="67">
        <v>43</v>
      </c>
      <c r="B48" s="64" t="s">
        <v>259</v>
      </c>
      <c r="E48" s="59">
        <v>55</v>
      </c>
      <c r="F48" s="59" t="s">
        <v>78</v>
      </c>
      <c r="L48" s="65" t="s">
        <v>278</v>
      </c>
      <c r="M48" s="66" t="s">
        <v>289</v>
      </c>
      <c r="N48" s="59">
        <v>1</v>
      </c>
      <c r="P48" s="68">
        <v>143</v>
      </c>
      <c r="Q48" s="64" t="s">
        <v>74</v>
      </c>
    </row>
    <row r="49" spans="1:17" ht="13.5">
      <c r="A49" s="67">
        <v>44</v>
      </c>
      <c r="B49" s="64" t="s">
        <v>120</v>
      </c>
      <c r="E49" s="59">
        <v>66</v>
      </c>
      <c r="F49" s="59" t="s">
        <v>3</v>
      </c>
      <c r="L49" s="65" t="s">
        <v>279</v>
      </c>
      <c r="M49" s="66" t="s">
        <v>290</v>
      </c>
      <c r="N49" s="59">
        <v>1</v>
      </c>
      <c r="P49" s="68">
        <v>144</v>
      </c>
      <c r="Q49" s="64" t="s">
        <v>270</v>
      </c>
    </row>
    <row r="50" spans="1:17" ht="13.5">
      <c r="A50" s="67">
        <v>45</v>
      </c>
      <c r="B50" s="64" t="s">
        <v>128</v>
      </c>
      <c r="F50" s="59" t="s">
        <v>39</v>
      </c>
      <c r="L50" s="65" t="s">
        <v>280</v>
      </c>
      <c r="M50" s="66" t="s">
        <v>291</v>
      </c>
      <c r="N50" s="59">
        <v>2</v>
      </c>
      <c r="P50" s="68">
        <v>145</v>
      </c>
      <c r="Q50" s="64" t="s">
        <v>242</v>
      </c>
    </row>
    <row r="51" spans="1:17" ht="13.5">
      <c r="A51" s="67">
        <v>46</v>
      </c>
      <c r="B51" s="64" t="s">
        <v>271</v>
      </c>
      <c r="F51" s="59" t="s">
        <v>69</v>
      </c>
      <c r="L51" s="65" t="s">
        <v>281</v>
      </c>
      <c r="M51" s="66" t="s">
        <v>292</v>
      </c>
      <c r="N51" s="59">
        <v>2</v>
      </c>
      <c r="P51" s="68">
        <v>146</v>
      </c>
      <c r="Q51" s="64" t="s">
        <v>271</v>
      </c>
    </row>
    <row r="52" spans="1:17" ht="13.5">
      <c r="A52" s="67">
        <v>47</v>
      </c>
      <c r="B52" s="64" t="s">
        <v>105</v>
      </c>
      <c r="L52" s="65" t="s">
        <v>282</v>
      </c>
      <c r="M52" s="66" t="s">
        <v>293</v>
      </c>
      <c r="N52" s="59">
        <v>2</v>
      </c>
      <c r="P52" s="68">
        <v>147</v>
      </c>
      <c r="Q52" s="64" t="s">
        <v>162</v>
      </c>
    </row>
    <row r="53" spans="12:13" ht="13.5">
      <c r="L53" s="65"/>
      <c r="M53" s="66"/>
    </row>
    <row r="54" spans="12:13" ht="13.5">
      <c r="L54" s="65"/>
      <c r="M54" s="66"/>
    </row>
    <row r="55" spans="12:13" ht="13.5">
      <c r="L55" s="65"/>
      <c r="M55" s="66"/>
    </row>
    <row r="56" spans="12:13" ht="13.5">
      <c r="L56" s="65"/>
      <c r="M56" s="66"/>
    </row>
    <row r="57" spans="12:13" ht="13.5">
      <c r="L57" s="65"/>
      <c r="M57" s="66"/>
    </row>
    <row r="58" spans="12:13" ht="13.5">
      <c r="L58" s="65"/>
      <c r="M58" s="66"/>
    </row>
    <row r="59" spans="12:13" ht="13.5">
      <c r="L59" s="65"/>
      <c r="M59" s="66"/>
    </row>
    <row r="60" spans="12:13" ht="13.5">
      <c r="L60" s="65"/>
      <c r="M60" s="66"/>
    </row>
    <row r="61" spans="12:13" ht="13.5">
      <c r="L61" s="65"/>
      <c r="M61" s="66"/>
    </row>
    <row r="62" spans="12:13" ht="13.5">
      <c r="L62" s="65"/>
      <c r="M62" s="66"/>
    </row>
    <row r="63" spans="12:13" ht="13.5">
      <c r="L63" s="65"/>
      <c r="M63" s="66"/>
    </row>
    <row r="64" spans="12:13" ht="13.5">
      <c r="L64" s="65"/>
      <c r="M64" s="66"/>
    </row>
    <row r="65" spans="12:13" ht="13.5">
      <c r="L65" s="65"/>
      <c r="M65" s="66"/>
    </row>
    <row r="66" spans="12:13" ht="13.5">
      <c r="L66" s="65"/>
      <c r="M66" s="66"/>
    </row>
    <row r="67" spans="12:13" ht="13.5">
      <c r="L67" s="65"/>
      <c r="M67" s="66"/>
    </row>
    <row r="68" spans="12:13" ht="13.5">
      <c r="L68" s="65"/>
      <c r="M68" s="66"/>
    </row>
    <row r="69" spans="12:13" ht="13.5">
      <c r="L69" s="65"/>
      <c r="M69" s="66"/>
    </row>
    <row r="70" ht="13.5">
      <c r="L70" s="65"/>
    </row>
    <row r="71" ht="13.5">
      <c r="L71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久之 住友</cp:lastModifiedBy>
  <cp:lastPrinted>2024-04-11T04:50:33Z</cp:lastPrinted>
  <dcterms:created xsi:type="dcterms:W3CDTF">2010-11-15T02:46:27Z</dcterms:created>
  <dcterms:modified xsi:type="dcterms:W3CDTF">2024-04-15T05:15:00Z</dcterms:modified>
  <cp:category/>
  <cp:version/>
  <cp:contentType/>
  <cp:contentStatus/>
</cp:coreProperties>
</file>