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095" activeTab="0"/>
  </bookViews>
  <sheets>
    <sheet name="記入上の注意（必ずお読みください）" sheetId="1" r:id="rId1"/>
    <sheet name="申込一覧" sheetId="2" r:id="rId2"/>
    <sheet name="競技者" sheetId="3" state="hidden" r:id="rId3"/>
    <sheet name="名前" sheetId="4" state="hidden" r:id="rId4"/>
    <sheet name="参加料" sheetId="5" state="hidden" r:id="rId5"/>
  </sheets>
  <definedNames>
    <definedName name="_xlfn.COUNTIFS" hidden="1">#NAME?</definedName>
    <definedName name="_xlfn.SINGLE" hidden="1">#NAME?</definedName>
    <definedName name="_xlnm.Print_Area" localSheetId="1">'申込一覧'!$A$1:$K$96</definedName>
    <definedName name="_xlnm.Print_Titles" localSheetId="1">'申込一覧'!$16:$16</definedName>
    <definedName name="ﾅﾝﾊﾞｰ">'申込一覧'!$B$17:$B$96</definedName>
    <definedName name="一般女子">'名前'!$G$22:$G$28</definedName>
    <definedName name="一般男子">'名前'!$G$5:$G$17</definedName>
    <definedName name="県名_個人">'名前'!$T$4:$T$52</definedName>
    <definedName name="高校女子">'名前'!$J$22:$J$34</definedName>
    <definedName name="高校男子">'名前'!$J$5:$J$17</definedName>
    <definedName name="種別">'名前'!$F$36:$F$42</definedName>
    <definedName name="性別">'名前'!$D$4:$D$5</definedName>
    <definedName name="中学3年女子">'名前'!$M$43:$M$60</definedName>
    <definedName name="中学3年男子">'名前'!$M$21:$M$38</definedName>
    <definedName name="中学女子">'名前'!$M$13:$M$16</definedName>
    <definedName name="中学男子">'名前'!$M$5:$M$8</definedName>
    <definedName name="都道府県名">'名前'!$B$4:$B$52</definedName>
  </definedNames>
  <calcPr fullCalcOnLoad="1"/>
</workbook>
</file>

<file path=xl/sharedStrings.xml><?xml version="1.0" encoding="utf-8"?>
<sst xmlns="http://schemas.openxmlformats.org/spreadsheetml/2006/main" count="349" uniqueCount="311">
  <si>
    <t>ﾅﾝﾊﾞｰ</t>
  </si>
  <si>
    <t>ﾌﾘｶﾞﾅ</t>
  </si>
  <si>
    <t>性別</t>
  </si>
  <si>
    <t>最高記録</t>
  </si>
  <si>
    <t>№</t>
  </si>
  <si>
    <t>種目1</t>
  </si>
  <si>
    <t>種目2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</si>
  <si>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</si>
  <si>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</si>
  <si>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</si>
  <si>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</si>
  <si>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</si>
  <si>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</si>
  <si>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</si>
  <si>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</si>
  <si>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</si>
  <si>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</si>
  <si>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</si>
  <si>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</si>
  <si>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</si>
  <si>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</si>
  <si>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</si>
  <si>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</si>
  <si>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</si>
  <si>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</si>
  <si>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</si>
  <si>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</si>
  <si>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</si>
  <si>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</si>
  <si>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</si>
  <si>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</si>
  <si>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</si>
  <si>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</si>
  <si>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</si>
  <si>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</si>
  <si>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</si>
  <si>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</si>
  <si>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</si>
  <si>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</si>
  <si>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</si>
  <si>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</si>
  <si>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</si>
  <si>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</si>
  <si>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</si>
  <si>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</si>
  <si>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</si>
  <si>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</si>
  <si>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</si>
  <si>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</si>
  <si>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</si>
  <si>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</si>
  <si>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</si>
  <si>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</si>
  <si>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</si>
  <si>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</si>
  <si>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</si>
  <si>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</si>
  <si>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</si>
  <si>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申込責任者</t>
  </si>
  <si>
    <r>
      <t xml:space="preserve">緊急連絡先
</t>
    </r>
    <r>
      <rPr>
        <sz val="8"/>
        <color indexed="8"/>
        <rFont val="ＭＳ Ｐゴシック"/>
        <family val="3"/>
      </rPr>
      <t>（申込者の携帯電話）</t>
    </r>
  </si>
  <si>
    <t>女子</t>
  </si>
  <si>
    <t>所属名略称</t>
  </si>
  <si>
    <t>参加人数</t>
  </si>
  <si>
    <t>個人種目数</t>
  </si>
  <si>
    <t>参加料合計</t>
  </si>
  <si>
    <t>計</t>
  </si>
  <si>
    <t>性</t>
  </si>
  <si>
    <t>年</t>
  </si>
  <si>
    <t>種別</t>
  </si>
  <si>
    <t>所 属 名</t>
  </si>
  <si>
    <t>所   属   長</t>
  </si>
  <si>
    <t>種   別</t>
  </si>
  <si>
    <t>個人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</si>
  <si>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</si>
  <si>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</si>
  <si>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</si>
  <si>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</si>
  <si>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</si>
  <si>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</si>
  <si>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</si>
  <si>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</si>
  <si>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</si>
  <si>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</si>
  <si>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</si>
  <si>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氏　名</t>
  </si>
  <si>
    <t>【2】</t>
  </si>
  <si>
    <t>【3】</t>
  </si>
  <si>
    <t>【4】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</si>
  <si>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</si>
  <si>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</si>
  <si>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</si>
  <si>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</si>
  <si>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</si>
  <si>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</si>
  <si>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</si>
  <si>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</si>
  <si>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</si>
  <si>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</si>
  <si>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</si>
  <si>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</si>
  <si>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</si>
  <si>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</si>
  <si>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</si>
  <si>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</si>
  <si>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</si>
  <si>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</si>
  <si>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</si>
  <si>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</si>
  <si>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</si>
  <si>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</si>
  <si>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</si>
  <si>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</si>
  <si>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</si>
  <si>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</si>
  <si>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</si>
  <si>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</si>
  <si>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</si>
  <si>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</si>
  <si>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</si>
  <si>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</si>
  <si>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</si>
  <si>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</si>
  <si>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</si>
  <si>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</si>
  <si>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</si>
  <si>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</si>
  <si>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</si>
  <si>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</si>
  <si>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</si>
  <si>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</si>
  <si>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</si>
  <si>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中学校</t>
  </si>
  <si>
    <t>一般男子</t>
  </si>
  <si>
    <t>一般女子</t>
  </si>
  <si>
    <t>高校男子</t>
  </si>
  <si>
    <t>高校女子</t>
  </si>
  <si>
    <t>中学男子</t>
  </si>
  <si>
    <t>中学女子</t>
  </si>
  <si>
    <t>NO</t>
  </si>
  <si>
    <t>団　体　名（個人名）</t>
  </si>
  <si>
    <t>金額合計</t>
  </si>
  <si>
    <t>種目数</t>
  </si>
  <si>
    <t>徳島県強化投てき記録会 参加申込み一覧表</t>
  </si>
  <si>
    <t>所属
〒番号</t>
  </si>
  <si>
    <t>所属
住所</t>
  </si>
  <si>
    <t>08103</t>
  </si>
  <si>
    <t>08603</t>
  </si>
  <si>
    <t>08903</t>
  </si>
  <si>
    <t>08104</t>
  </si>
  <si>
    <t>08604</t>
  </si>
  <si>
    <t>08904</t>
  </si>
  <si>
    <t>08403</t>
  </si>
  <si>
    <t>08803</t>
  </si>
  <si>
    <t>09403</t>
  </si>
  <si>
    <t>08404</t>
  </si>
  <si>
    <t>08804</t>
  </si>
  <si>
    <t>09404</t>
  </si>
  <si>
    <t>08353</t>
  </si>
  <si>
    <t>09653</t>
  </si>
  <si>
    <t>08354</t>
  </si>
  <si>
    <t>09654</t>
  </si>
  <si>
    <t>08233</t>
  </si>
  <si>
    <t>08733</t>
  </si>
  <si>
    <t>09133</t>
  </si>
  <si>
    <t>08234</t>
  </si>
  <si>
    <t>09134</t>
  </si>
  <si>
    <t>08734</t>
  </si>
  <si>
    <t>09433</t>
  </si>
  <si>
    <t>08834</t>
  </si>
  <si>
    <t>08553</t>
  </si>
  <si>
    <t>08853</t>
  </si>
  <si>
    <t>08554</t>
  </si>
  <si>
    <t>08854</t>
  </si>
  <si>
    <t>08433</t>
  </si>
  <si>
    <t>08833</t>
  </si>
  <si>
    <t>08434</t>
  </si>
  <si>
    <t>記入上の注意（必ず全てお読みください）</t>
  </si>
  <si>
    <t>【1】</t>
  </si>
  <si>
    <t>本大会専用の申込みファイルであることを確認してください。</t>
  </si>
  <si>
    <t>ファイル名の後の（所属名）を校名や団体名に変更してください。</t>
  </si>
  <si>
    <t>色のついたセルにのみ入力してください。</t>
  </si>
  <si>
    <t>例にならって記入してください。</t>
  </si>
  <si>
    <t>ナンバーの「－」ハイフンは省いて入力してください。</t>
  </si>
  <si>
    <t>(例↓)</t>
  </si>
  <si>
    <t>【5】</t>
  </si>
  <si>
    <t>「 都道府県 」「 種別 」「 性別 」「 種目 」はプルダウンから選択してください。</t>
  </si>
  <si>
    <t>【6】</t>
  </si>
  <si>
    <t>作成した本ファイルを保存して、申し込み締め切り日までに下記アドレス宛へ送信してください。</t>
  </si>
  <si>
    <t>メールアドレス　：　tokujimunakata@yahoo.co.jp</t>
  </si>
  <si>
    <t>　　　　　　　　　　　徳島陸上競技協会　記録・情報処理　　担当　　鈴木　有二（城東高等学校）</t>
  </si>
  <si>
    <t>メール送信後２～３日経っても返信メールが届かない場合はご連絡ください。</t>
  </si>
  <si>
    <t>【7】</t>
  </si>
  <si>
    <t>【8】</t>
  </si>
  <si>
    <t>入力について不明な点は，下記までご連絡ください。</t>
  </si>
  <si>
    <t>　　　担当　　鈴木　有二 （携帯電話　０９０－７６２５－７７０５）</t>
  </si>
  <si>
    <t>　　　　　　　　　</t>
  </si>
  <si>
    <t>最高記録は「m」の単位は入力しないでください。（数字のみ入力すると、自動で「m」が表示されます）</t>
  </si>
  <si>
    <t>所属長が捺印した申込一覧表を，申し込み締め切り日までに下記の宛先まで郵送してください。</t>
  </si>
  <si>
    <t>〒771-1152　　徳島市応神町中原38</t>
  </si>
  <si>
    <t>　　　　　　　　　 　学校法人 生光学園　春木宛 （携帯0 9 0 - 7 3 1 8 - 7 8 8 1）</t>
  </si>
  <si>
    <t>中学校（県外）</t>
  </si>
  <si>
    <t>高校</t>
  </si>
  <si>
    <t>一般</t>
  </si>
  <si>
    <t>高校（県外）</t>
  </si>
  <si>
    <t>一般（県外）</t>
  </si>
  <si>
    <t>令和５年度</t>
  </si>
  <si>
    <t>08101</t>
  </si>
  <si>
    <t>男_第1回砲丸投(7.260kg)</t>
  </si>
  <si>
    <t>08601</t>
  </si>
  <si>
    <t>男_第1回円盤投(2.000kg)</t>
  </si>
  <si>
    <t>08901</t>
  </si>
  <si>
    <t>男_第1回ハンマー投(7.260kg)</t>
  </si>
  <si>
    <t>08231</t>
  </si>
  <si>
    <t>男高_第1回砲丸投(6.000kg)</t>
  </si>
  <si>
    <t>08731</t>
  </si>
  <si>
    <t>男高_第1回円盤投(1.750kg)</t>
  </si>
  <si>
    <t>09131</t>
  </si>
  <si>
    <t>男高_第1回ハンマー投(6.000kg)</t>
  </si>
  <si>
    <t>08351</t>
  </si>
  <si>
    <t>男中_第1回砲丸投(5.000kg)</t>
  </si>
  <si>
    <t>09651</t>
  </si>
  <si>
    <t>男中_第1回円盤投(1.500kg)</t>
  </si>
  <si>
    <t>08401</t>
  </si>
  <si>
    <t>女_第1回砲丸投(4.000kg)</t>
  </si>
  <si>
    <t>08801</t>
  </si>
  <si>
    <t>女_第1回円盤投(1.000kg)</t>
  </si>
  <si>
    <t>09401</t>
  </si>
  <si>
    <t>女_第1回ハンマー投(4.000kg)</t>
  </si>
  <si>
    <t>08431</t>
  </si>
  <si>
    <t>女高_第1回砲丸投(4.000kg)</t>
  </si>
  <si>
    <t>08831</t>
  </si>
  <si>
    <t>女高_第1回円盤投(1.000kg)</t>
  </si>
  <si>
    <t>09431</t>
  </si>
  <si>
    <t>女高_第1回ハンマー投(4.000kg)</t>
  </si>
  <si>
    <t>08551</t>
  </si>
  <si>
    <t>女中_第1回砲丸投(2.721kg)</t>
  </si>
  <si>
    <t>08851</t>
  </si>
  <si>
    <t>女中_第1回円盤投(1.000kg)</t>
  </si>
  <si>
    <t>08102</t>
  </si>
  <si>
    <t>男_第2回砲丸投(7.260kg)</t>
  </si>
  <si>
    <t>08602</t>
  </si>
  <si>
    <t>男_第2回円盤投(2.000kg)</t>
  </si>
  <si>
    <t>08902</t>
  </si>
  <si>
    <t>男_第2回ハンマー投(7.260kg)</t>
  </si>
  <si>
    <t>08232</t>
  </si>
  <si>
    <t>男高_第2回砲丸投(6.000kg)</t>
  </si>
  <si>
    <t>08732</t>
  </si>
  <si>
    <t>男高_第2回円盤投(1.750kg)</t>
  </si>
  <si>
    <t>09132</t>
  </si>
  <si>
    <t>男高_第2回ハンマー投(6.000kg)</t>
  </si>
  <si>
    <t>08352</t>
  </si>
  <si>
    <t>男中_第2回砲丸投(5.000kg)</t>
  </si>
  <si>
    <t>09652</t>
  </si>
  <si>
    <t>男中_第2回円盤投(1.500kg)</t>
  </si>
  <si>
    <t>08402</t>
  </si>
  <si>
    <t>女_第2回砲丸投(4.000kg)</t>
  </si>
  <si>
    <t>08802</t>
  </si>
  <si>
    <t>女_第2回円盤投(1.000kg)</t>
  </si>
  <si>
    <t>09402</t>
  </si>
  <si>
    <t>女_第2回ハンマー投(4.000kg)</t>
  </si>
  <si>
    <t>08432</t>
  </si>
  <si>
    <t>女高_第2回砲丸投(4.000kg)</t>
  </si>
  <si>
    <t>08832</t>
  </si>
  <si>
    <t>女高_第2回円盤投(1.000kg)</t>
  </si>
  <si>
    <t>09432</t>
  </si>
  <si>
    <t>女高_第2回ハンマー投(4.000kg)</t>
  </si>
  <si>
    <t>08552</t>
  </si>
  <si>
    <t>女中_第2回砲丸投(2.721kg)</t>
  </si>
  <si>
    <t>08852</t>
  </si>
  <si>
    <t>女中_第2回円盤投(1.000kg)</t>
  </si>
  <si>
    <t>男_第3回砲丸投(7.260kg)</t>
  </si>
  <si>
    <t>男_第3回円盤投(2.000kg)</t>
  </si>
  <si>
    <t>男_第3回ハンマー投(7.260kg)</t>
  </si>
  <si>
    <t>男高_第3回砲丸投(6.000kg)</t>
  </si>
  <si>
    <t>男高_第3回円盤投(1.750kg)</t>
  </si>
  <si>
    <t>男高_第3回ハンマー投(6.000kg)</t>
  </si>
  <si>
    <t>男中_第3回砲丸投(5.000kg)</t>
  </si>
  <si>
    <t>男中_第3回円盤投(1.500kg)</t>
  </si>
  <si>
    <t>女_第3回砲丸投(4.000kg)</t>
  </si>
  <si>
    <t>女_第3回円盤投(1.000kg)</t>
  </si>
  <si>
    <t>女_第3回ハンマー投(4.000kg)</t>
  </si>
  <si>
    <t>女高_第3回砲丸投(4.000kg)</t>
  </si>
  <si>
    <t>女高_第3回円盤投(1.000kg)</t>
  </si>
  <si>
    <t>女高_第3回ハンマー投(4.000kg)</t>
  </si>
  <si>
    <t>女中_第3回砲丸投(2.721kg)</t>
  </si>
  <si>
    <t>女中_第3回円盤投(1.000kg)</t>
  </si>
  <si>
    <t>男_第4回砲丸投(7.260kg)</t>
  </si>
  <si>
    <t>男_第4回円盤投(2.000kg)</t>
  </si>
  <si>
    <t>男_第4回ハンマー投(7.260kg)</t>
  </si>
  <si>
    <t>男高_第4回砲丸投(6.000kg)</t>
  </si>
  <si>
    <t>男高_第4回円盤投(1.750kg)</t>
  </si>
  <si>
    <t>男高_第4回ハンマー投(6.000kg)</t>
  </si>
  <si>
    <t>男中_第4回砲丸投(5.000kg)</t>
  </si>
  <si>
    <t>男中_第4回円盤投(1.500kg)</t>
  </si>
  <si>
    <t>女_第4回砲丸投(4.000kg)</t>
  </si>
  <si>
    <t>女_第4回円盤投(1.000kg)</t>
  </si>
  <si>
    <t>女_第4回ハンマー投(4.000kg)</t>
  </si>
  <si>
    <t>女高_第4回砲丸投(4.000kg)</t>
  </si>
  <si>
    <t>女高_第4回円盤投(1.000kg)</t>
  </si>
  <si>
    <t>09434</t>
  </si>
  <si>
    <t>女高_第4回ハンマー投(4.000kg)</t>
  </si>
  <si>
    <t>女中_第4回砲丸投(2.721kg)</t>
  </si>
  <si>
    <t>女中_第4回円盤投(1.000kg)</t>
  </si>
  <si>
    <t>第1・2回</t>
  </si>
  <si>
    <t>中学3年男子</t>
  </si>
  <si>
    <t>中学3年女子</t>
  </si>
  <si>
    <t>合計</t>
  </si>
  <si>
    <r>
      <t>この申込みファイルは</t>
    </r>
    <r>
      <rPr>
        <b/>
        <i/>
        <sz val="12"/>
        <color indexed="10"/>
        <rFont val="Meiryo UI"/>
        <family val="3"/>
      </rPr>
      <t>令和6年2月10日実施の「第1回・第2回徳島県投てき記録会」</t>
    </r>
    <r>
      <rPr>
        <sz val="12"/>
        <color indexed="8"/>
        <rFont val="Meiryo UI"/>
        <family val="3"/>
      </rPr>
      <t>です。</t>
    </r>
  </si>
  <si>
    <t>例）2023_徳島県投てき記録会①②(〇〇高)</t>
  </si>
  <si>
    <t>大学</t>
  </si>
  <si>
    <t>大学（県外）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</si>
</sst>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  <numFmt numFmtId="186" formatCode="000\-0000\-0000"/>
    <numFmt numFmtId="187" formatCode="00&quot;m&quot;00"/>
    <numFmt numFmtId="188" formatCode="0&quot;m&quot;00"/>
    <numFmt numFmtId="189" formatCode="[=1]&quot;○&quot;;General"/>
    <numFmt numFmtId="190" formatCode="000\-0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5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i/>
      <sz val="12"/>
      <color indexed="10"/>
      <name val="Meiryo UI"/>
      <family val="3"/>
    </font>
    <font>
      <sz val="12"/>
      <color indexed="8"/>
      <name val="Meiryo UI"/>
      <family val="3"/>
    </font>
    <font>
      <b/>
      <sz val="12"/>
      <color indexed="9"/>
      <name val="Meiryo UI"/>
      <family val="3"/>
    </font>
    <font>
      <sz val="12"/>
      <name val="Meiryo UI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Meiryo UI"/>
      <family val="3"/>
    </font>
    <font>
      <sz val="11"/>
      <color indexed="8"/>
      <name val="ＭＳ ゴシック"/>
      <family val="3"/>
    </font>
    <font>
      <b/>
      <sz val="26"/>
      <color indexed="60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Meiryo UI"/>
      <family val="3"/>
    </font>
    <font>
      <b/>
      <sz val="12"/>
      <color rgb="FFFF0000"/>
      <name val="Meiryo UI"/>
      <family val="3"/>
    </font>
    <font>
      <sz val="11"/>
      <color theme="1"/>
      <name val="ＭＳ ゴシック"/>
      <family val="3"/>
    </font>
    <font>
      <b/>
      <sz val="26"/>
      <color rgb="FFC00000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0" fillId="31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32" borderId="10" xfId="0" applyFill="1" applyBorder="1" applyAlignment="1" applyProtection="1">
      <alignment vertical="center" shrinkToFit="1"/>
      <protection locked="0"/>
    </xf>
    <xf numFmtId="0" fontId="4" fillId="32" borderId="11" xfId="0" applyFont="1" applyFill="1" applyBorder="1" applyAlignment="1" applyProtection="1">
      <alignment horizontal="center" vertical="center" shrinkToFit="1"/>
      <protection locked="0"/>
    </xf>
    <xf numFmtId="0" fontId="4" fillId="32" borderId="1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/>
    </xf>
    <xf numFmtId="0" fontId="10" fillId="32" borderId="11" xfId="0" applyFont="1" applyFill="1" applyBorder="1" applyAlignment="1" applyProtection="1">
      <alignment horizontal="center" vertical="center" shrinkToFit="1"/>
      <protection locked="0"/>
    </xf>
    <xf numFmtId="177" fontId="10" fillId="32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32" borderId="12" xfId="0" applyFont="1" applyFill="1" applyBorder="1" applyAlignment="1" applyProtection="1">
      <alignment horizontal="center" vertical="center" shrinkToFit="1"/>
      <protection locked="0"/>
    </xf>
    <xf numFmtId="0" fontId="6" fillId="32" borderId="14" xfId="0" applyFont="1" applyFill="1" applyBorder="1" applyAlignment="1" applyProtection="1">
      <alignment horizontal="center" vertical="center"/>
      <protection locked="0"/>
    </xf>
    <xf numFmtId="0" fontId="10" fillId="32" borderId="15" xfId="0" applyNumberFormat="1" applyFont="1" applyFill="1" applyBorder="1" applyAlignment="1" applyProtection="1">
      <alignment horizontal="center" vertical="center" shrinkToFit="1"/>
      <protection locked="0"/>
    </xf>
    <xf numFmtId="188" fontId="0" fillId="32" borderId="16" xfId="0" applyNumberFormat="1" applyFill="1" applyBorder="1" applyAlignment="1" applyProtection="1">
      <alignment vertical="center" shrinkToFit="1"/>
      <protection locked="0"/>
    </xf>
    <xf numFmtId="0" fontId="3" fillId="0" borderId="17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shrinkToFit="1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6" fontId="0" fillId="0" borderId="17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33" borderId="0" xfId="0" applyFont="1" applyFill="1" applyAlignment="1">
      <alignment vertical="center" wrapText="1"/>
    </xf>
    <xf numFmtId="0" fontId="52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3" fillId="0" borderId="0" xfId="0" applyFont="1" applyAlignment="1">
      <alignment/>
    </xf>
    <xf numFmtId="0" fontId="53" fillId="0" borderId="0" xfId="0" applyNumberFormat="1" applyFont="1" applyAlignment="1">
      <alignment vertical="center"/>
    </xf>
    <xf numFmtId="49" fontId="53" fillId="0" borderId="0" xfId="0" applyNumberFormat="1" applyFont="1" applyAlignment="1">
      <alignment/>
    </xf>
    <xf numFmtId="181" fontId="53" fillId="0" borderId="0" xfId="0" applyNumberFormat="1" applyFont="1" applyAlignment="1">
      <alignment/>
    </xf>
    <xf numFmtId="0" fontId="53" fillId="0" borderId="0" xfId="0" applyFont="1" applyAlignment="1">
      <alignment vertical="center"/>
    </xf>
    <xf numFmtId="0" fontId="0" fillId="32" borderId="10" xfId="0" applyFill="1" applyBorder="1" applyAlignment="1" applyProtection="1">
      <alignment horizontal="center" vertical="center" shrinkToFit="1"/>
      <protection locked="0"/>
    </xf>
    <xf numFmtId="0" fontId="0" fillId="32" borderId="11" xfId="0" applyFill="1" applyBorder="1" applyAlignment="1" applyProtection="1">
      <alignment horizontal="center" vertical="center" shrinkToFit="1"/>
      <protection locked="0"/>
    </xf>
    <xf numFmtId="0" fontId="0" fillId="32" borderId="21" xfId="0" applyFill="1" applyBorder="1" applyAlignment="1" applyProtection="1">
      <alignment horizontal="center" vertical="center" shrinkToFit="1"/>
      <protection locked="0"/>
    </xf>
    <xf numFmtId="0" fontId="0" fillId="32" borderId="12" xfId="0" applyFill="1" applyBorder="1" applyAlignment="1" applyProtection="1">
      <alignment horizontal="center" vertical="center" shrinkToFit="1"/>
      <protection locked="0"/>
    </xf>
    <xf numFmtId="0" fontId="53" fillId="0" borderId="0" xfId="0" applyFont="1" applyFill="1" applyAlignment="1">
      <alignment vertical="center"/>
    </xf>
    <xf numFmtId="49" fontId="53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right" vertical="center"/>
    </xf>
    <xf numFmtId="49" fontId="15" fillId="0" borderId="0" xfId="61" applyNumberFormat="1" applyFont="1" applyFill="1" applyAlignment="1">
      <alignment horizontal="center" vertical="center" shrinkToFit="1"/>
      <protection/>
    </xf>
    <xf numFmtId="0" fontId="53" fillId="0" borderId="0" xfId="0" applyFont="1" applyFill="1" applyAlignment="1">
      <alignment horizontal="center" vertical="center"/>
    </xf>
    <xf numFmtId="49" fontId="53" fillId="0" borderId="22" xfId="0" applyNumberFormat="1" applyFont="1" applyFill="1" applyBorder="1" applyAlignment="1">
      <alignment vertical="center"/>
    </xf>
    <xf numFmtId="0" fontId="53" fillId="0" borderId="23" xfId="0" applyFont="1" applyFill="1" applyBorder="1" applyAlignment="1">
      <alignment vertical="center"/>
    </xf>
    <xf numFmtId="0" fontId="53" fillId="0" borderId="22" xfId="0" applyFont="1" applyFill="1" applyBorder="1" applyAlignment="1">
      <alignment vertical="center"/>
    </xf>
    <xf numFmtId="0" fontId="53" fillId="0" borderId="23" xfId="0" applyFont="1" applyFill="1" applyBorder="1" applyAlignment="1">
      <alignment horizontal="left" vertical="center"/>
    </xf>
    <xf numFmtId="49" fontId="53" fillId="0" borderId="24" xfId="0" applyNumberFormat="1" applyFont="1" applyFill="1" applyBorder="1" applyAlignment="1">
      <alignment vertical="center"/>
    </xf>
    <xf numFmtId="0" fontId="53" fillId="0" borderId="25" xfId="0" applyFont="1" applyFill="1" applyBorder="1" applyAlignment="1">
      <alignment vertical="center"/>
    </xf>
    <xf numFmtId="0" fontId="53" fillId="0" borderId="24" xfId="0" applyFont="1" applyFill="1" applyBorder="1" applyAlignment="1">
      <alignment vertical="center"/>
    </xf>
    <xf numFmtId="0" fontId="53" fillId="0" borderId="25" xfId="0" applyFont="1" applyFill="1" applyBorder="1" applyAlignment="1">
      <alignment horizontal="left" vertical="center"/>
    </xf>
    <xf numFmtId="49" fontId="53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 shrinkToFit="1"/>
    </xf>
    <xf numFmtId="49" fontId="16" fillId="0" borderId="0" xfId="0" applyNumberFormat="1" applyFont="1" applyFill="1" applyBorder="1" applyAlignment="1">
      <alignment horizontal="left" vertical="center" shrinkToFit="1"/>
    </xf>
    <xf numFmtId="49" fontId="15" fillId="0" borderId="0" xfId="61" applyNumberFormat="1" applyFont="1" applyFill="1" applyAlignment="1">
      <alignment horizontal="center" vertical="center"/>
      <protection/>
    </xf>
    <xf numFmtId="49" fontId="16" fillId="0" borderId="24" xfId="0" applyNumberFormat="1" applyFont="1" applyFill="1" applyBorder="1" applyAlignment="1">
      <alignment horizontal="right" vertical="center" shrinkToFit="1"/>
    </xf>
    <xf numFmtId="49" fontId="16" fillId="0" borderId="25" xfId="0" applyNumberFormat="1" applyFont="1" applyFill="1" applyBorder="1" applyAlignment="1">
      <alignment horizontal="left" vertical="center" shrinkToFit="1"/>
    </xf>
    <xf numFmtId="49" fontId="16" fillId="0" borderId="0" xfId="61" applyNumberFormat="1" applyFont="1" applyFill="1" applyAlignment="1">
      <alignment horizontal="center" vertical="center" shrinkToFit="1"/>
      <protection/>
    </xf>
    <xf numFmtId="49" fontId="16" fillId="0" borderId="25" xfId="0" applyNumberFormat="1" applyFont="1" applyFill="1" applyBorder="1" applyAlignment="1">
      <alignment horizontal="right" vertical="center" shrinkToFit="1"/>
    </xf>
    <xf numFmtId="49" fontId="16" fillId="0" borderId="0" xfId="0" applyNumberFormat="1" applyFont="1" applyFill="1" applyAlignment="1">
      <alignment horizontal="right" vertical="center" shrinkToFit="1"/>
    </xf>
    <xf numFmtId="49" fontId="16" fillId="0" borderId="0" xfId="0" applyNumberFormat="1" applyFont="1" applyFill="1" applyAlignment="1">
      <alignment horizontal="left" vertical="center" shrinkToFit="1"/>
    </xf>
    <xf numFmtId="49" fontId="16" fillId="0" borderId="25" xfId="0" applyNumberFormat="1" applyFont="1" applyFill="1" applyBorder="1" applyAlignment="1">
      <alignment vertical="center" shrinkToFit="1"/>
    </xf>
    <xf numFmtId="0" fontId="53" fillId="0" borderId="0" xfId="0" applyNumberFormat="1" applyFont="1" applyFill="1" applyAlignment="1">
      <alignment horizontal="right" vertical="center"/>
    </xf>
    <xf numFmtId="0" fontId="16" fillId="34" borderId="25" xfId="0" applyNumberFormat="1" applyFont="1" applyFill="1" applyBorder="1" applyAlignment="1">
      <alignment horizontal="left" vertical="center" shrinkToFit="1"/>
    </xf>
    <xf numFmtId="0" fontId="16" fillId="34" borderId="26" xfId="0" applyNumberFormat="1" applyFont="1" applyFill="1" applyBorder="1" applyAlignment="1">
      <alignment horizontal="left" vertical="center" shrinkToFit="1"/>
    </xf>
    <xf numFmtId="0" fontId="16" fillId="0" borderId="24" xfId="0" applyNumberFormat="1" applyFont="1" applyFill="1" applyBorder="1" applyAlignment="1">
      <alignment horizontal="right" vertical="center" shrinkToFit="1"/>
    </xf>
    <xf numFmtId="0" fontId="16" fillId="0" borderId="27" xfId="0" applyNumberFormat="1" applyFont="1" applyFill="1" applyBorder="1" applyAlignment="1">
      <alignment horizontal="right" vertical="center" shrinkToFit="1"/>
    </xf>
    <xf numFmtId="0" fontId="16" fillId="0" borderId="25" xfId="0" applyNumberFormat="1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right" vertical="center" shrinkToFit="1"/>
    </xf>
    <xf numFmtId="0" fontId="16" fillId="34" borderId="0" xfId="0" applyNumberFormat="1" applyFont="1" applyFill="1" applyBorder="1" applyAlignment="1">
      <alignment horizontal="left" vertical="center" shrinkToFit="1"/>
    </xf>
    <xf numFmtId="0" fontId="8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 shrinkToFit="1"/>
      <protection hidden="1"/>
    </xf>
    <xf numFmtId="179" fontId="9" fillId="0" borderId="0" xfId="0" applyNumberFormat="1" applyFont="1" applyFill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left" vertical="center" indent="1"/>
      <protection hidden="1"/>
    </xf>
    <xf numFmtId="0" fontId="7" fillId="0" borderId="0" xfId="0" applyNumberFormat="1" applyFont="1" applyBorder="1" applyAlignment="1" applyProtection="1">
      <alignment horizontal="center" vertical="center" shrinkToFit="1"/>
      <protection hidden="1"/>
    </xf>
    <xf numFmtId="0" fontId="0" fillId="0" borderId="31" xfId="0" applyBorder="1" applyAlignment="1" applyProtection="1">
      <alignment horizontal="center" vertical="center" shrinkToFit="1"/>
      <protection hidden="1"/>
    </xf>
    <xf numFmtId="0" fontId="0" fillId="0" borderId="32" xfId="0" applyBorder="1" applyAlignment="1" applyProtection="1">
      <alignment horizontal="center" vertical="center" shrinkToFit="1"/>
      <protection hidden="1"/>
    </xf>
    <xf numFmtId="0" fontId="0" fillId="0" borderId="33" xfId="0" applyBorder="1" applyAlignment="1" applyProtection="1">
      <alignment horizontal="center" vertical="center" shrinkToFit="1"/>
      <protection hidden="1"/>
    </xf>
    <xf numFmtId="0" fontId="0" fillId="0" borderId="34" xfId="0" applyBorder="1" applyAlignment="1" applyProtection="1">
      <alignment horizontal="center" vertical="center" shrinkToFit="1"/>
      <protection hidden="1"/>
    </xf>
    <xf numFmtId="0" fontId="0" fillId="0" borderId="35" xfId="0" applyBorder="1" applyAlignment="1" applyProtection="1">
      <alignment horizontal="center" vertical="center" shrinkToFit="1"/>
      <protection hidden="1"/>
    </xf>
    <xf numFmtId="0" fontId="0" fillId="0" borderId="35" xfId="0" applyFont="1" applyBorder="1" applyAlignment="1" applyProtection="1">
      <alignment horizontal="center" vertical="center" shrinkToFit="1"/>
      <protection hidden="1"/>
    </xf>
    <xf numFmtId="0" fontId="0" fillId="0" borderId="36" xfId="0" applyBorder="1" applyAlignment="1" applyProtection="1">
      <alignment horizontal="center" vertical="center" shrinkToFit="1"/>
      <protection hidden="1"/>
    </xf>
    <xf numFmtId="0" fontId="1" fillId="0" borderId="37" xfId="0" applyFont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3" fillId="0" borderId="0" xfId="61" applyAlignment="1" applyProtection="1">
      <alignment/>
      <protection hidden="1"/>
    </xf>
    <xf numFmtId="0" fontId="3" fillId="0" borderId="0" xfId="61" applyNumberFormat="1" applyAlignment="1" applyProtection="1">
      <alignment vertical="center"/>
      <protection hidden="1"/>
    </xf>
    <xf numFmtId="49" fontId="3" fillId="0" borderId="0" xfId="61" applyNumberFormat="1" applyAlignment="1" applyProtection="1">
      <alignment/>
      <protection hidden="1"/>
    </xf>
    <xf numFmtId="0" fontId="0" fillId="0" borderId="38" xfId="0" applyBorder="1" applyAlignment="1" applyProtection="1">
      <alignment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0" borderId="14" xfId="0" applyBorder="1" applyAlignment="1" applyProtection="1">
      <alignment vertical="center" shrinkToFit="1"/>
      <protection hidden="1"/>
    </xf>
    <xf numFmtId="0" fontId="3" fillId="0" borderId="18" xfId="0" applyFont="1" applyFill="1" applyBorder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left" vertical="center"/>
    </xf>
    <xf numFmtId="0" fontId="8" fillId="6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distributed" vertical="center" wrapText="1"/>
      <protection hidden="1"/>
    </xf>
    <xf numFmtId="190" fontId="6" fillId="35" borderId="39" xfId="0" applyNumberFormat="1" applyFont="1" applyFill="1" applyBorder="1" applyAlignment="1" applyProtection="1">
      <alignment horizontal="center" vertical="center"/>
      <protection locked="0"/>
    </xf>
    <xf numFmtId="190" fontId="6" fillId="35" borderId="15" xfId="0" applyNumberFormat="1" applyFont="1" applyFill="1" applyBorder="1" applyAlignment="1" applyProtection="1">
      <alignment horizontal="center" vertical="center"/>
      <protection locked="0"/>
    </xf>
    <xf numFmtId="0" fontId="6" fillId="32" borderId="14" xfId="0" applyFont="1" applyFill="1" applyBorder="1" applyAlignment="1" applyProtection="1">
      <alignment horizontal="center" vertical="center"/>
      <protection locked="0"/>
    </xf>
    <xf numFmtId="0" fontId="6" fillId="32" borderId="14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179" fontId="9" fillId="0" borderId="0" xfId="0" applyNumberFormat="1" applyFont="1" applyAlignment="1" applyProtection="1">
      <alignment horizontal="right" vertical="center"/>
      <protection hidden="1"/>
    </xf>
    <xf numFmtId="0" fontId="6" fillId="35" borderId="39" xfId="0" applyFont="1" applyFill="1" applyBorder="1" applyAlignment="1" applyProtection="1">
      <alignment horizontal="center" vertical="center"/>
      <protection locked="0"/>
    </xf>
    <xf numFmtId="0" fontId="6" fillId="35" borderId="15" xfId="0" applyFont="1" applyFill="1" applyBorder="1" applyAlignment="1" applyProtection="1">
      <alignment horizontal="center" vertical="center"/>
      <protection locked="0"/>
    </xf>
    <xf numFmtId="0" fontId="6" fillId="35" borderId="40" xfId="0" applyFont="1" applyFill="1" applyBorder="1" applyAlignment="1" applyProtection="1">
      <alignment horizontal="center" vertical="center"/>
      <protection locked="0"/>
    </xf>
    <xf numFmtId="186" fontId="8" fillId="32" borderId="39" xfId="0" applyNumberFormat="1" applyFont="1" applyFill="1" applyBorder="1" applyAlignment="1" applyProtection="1">
      <alignment horizontal="center" vertical="center"/>
      <protection locked="0"/>
    </xf>
    <xf numFmtId="186" fontId="8" fillId="32" borderId="15" xfId="0" applyNumberFormat="1" applyFont="1" applyFill="1" applyBorder="1" applyAlignment="1" applyProtection="1">
      <alignment horizontal="center" vertical="center"/>
      <protection locked="0"/>
    </xf>
    <xf numFmtId="186" fontId="8" fillId="32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shrinkToFit="1"/>
      <protection hidden="1"/>
    </xf>
    <xf numFmtId="0" fontId="0" fillId="0" borderId="40" xfId="0" applyBorder="1" applyAlignment="1" applyProtection="1">
      <alignment horizontal="center" vertical="center" shrinkToFit="1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6" fontId="0" fillId="0" borderId="39" xfId="0" applyNumberFormat="1" applyBorder="1" applyAlignment="1" applyProtection="1">
      <alignment horizontal="center" vertical="center"/>
      <protection hidden="1"/>
    </xf>
    <xf numFmtId="6" fontId="0" fillId="0" borderId="15" xfId="0" applyNumberFormat="1" applyBorder="1" applyAlignment="1" applyProtection="1">
      <alignment horizontal="center" vertical="center"/>
      <protection hidden="1"/>
    </xf>
    <xf numFmtId="6" fontId="0" fillId="0" borderId="43" xfId="0" applyNumberForma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6" fontId="3" fillId="0" borderId="50" xfId="0" applyNumberFormat="1" applyFont="1" applyBorder="1" applyAlignment="1" applyProtection="1">
      <alignment horizontal="center" vertical="center"/>
      <protection hidden="1"/>
    </xf>
    <xf numFmtId="6" fontId="3" fillId="0" borderId="40" xfId="0" applyNumberFormat="1" applyFont="1" applyBorder="1" applyAlignment="1" applyProtection="1">
      <alignment horizontal="center" vertical="center"/>
      <protection hidden="1"/>
    </xf>
    <xf numFmtId="0" fontId="1" fillId="0" borderId="39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6" fontId="0" fillId="0" borderId="14" xfId="0" applyNumberFormat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vertical="center" shrinkToFit="1"/>
    </xf>
    <xf numFmtId="0" fontId="0" fillId="0" borderId="54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10</xdr:row>
      <xdr:rowOff>209550</xdr:rowOff>
    </xdr:from>
    <xdr:to>
      <xdr:col>1</xdr:col>
      <xdr:colOff>6924675</xdr:colOff>
      <xdr:row>14</xdr:row>
      <xdr:rowOff>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05050"/>
          <a:ext cx="7258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285750</xdr:colOff>
      <xdr:row>3</xdr:row>
      <xdr:rowOff>142875</xdr:rowOff>
    </xdr:from>
    <xdr:to>
      <xdr:col>10</xdr:col>
      <xdr:colOff>542925</xdr:colOff>
      <xdr:row>3</xdr:row>
      <xdr:rowOff>314325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771525"/>
          <a:ext cx="257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6</xdr:row>
      <xdr:rowOff>123825</xdr:rowOff>
    </xdr:from>
    <xdr:to>
      <xdr:col>4</xdr:col>
      <xdr:colOff>209550</xdr:colOff>
      <xdr:row>6</xdr:row>
      <xdr:rowOff>304800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6859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5"/>
  <sheetViews>
    <sheetView showGridLines="0" tabSelected="1" zoomScalePageLayoutView="0" workbookViewId="0" topLeftCell="A1">
      <selection activeCell="D12" sqref="D12"/>
    </sheetView>
  </sheetViews>
  <sheetFormatPr defaultColWidth="9.00390625" defaultRowHeight="13.5"/>
  <cols>
    <col min="1" max="1" width="5.00390625" style="18" bestFit="1" customWidth="1"/>
    <col min="2" max="2" width="91.00390625" style="18" bestFit="1" customWidth="1"/>
  </cols>
  <sheetData>
    <row r="1" spans="1:2" ht="13.5">
      <c r="A1" s="106" t="s">
        <v>176</v>
      </c>
      <c r="B1" s="106"/>
    </row>
    <row r="2" spans="1:2" ht="13.5">
      <c r="A2" s="106"/>
      <c r="B2" s="106"/>
    </row>
    <row r="3" spans="1:2" s="4" customFormat="1" ht="17.25">
      <c r="A3" s="18" t="s">
        <v>177</v>
      </c>
      <c r="B3" s="18" t="s">
        <v>178</v>
      </c>
    </row>
    <row r="4" spans="1:2" s="4" customFormat="1" ht="17.25">
      <c r="A4" s="18"/>
      <c r="B4" s="18" t="s">
        <v>307</v>
      </c>
    </row>
    <row r="5" spans="1:2" s="4" customFormat="1" ht="17.25">
      <c r="A5" s="18" t="s">
        <v>85</v>
      </c>
      <c r="B5" s="18" t="s">
        <v>179</v>
      </c>
    </row>
    <row r="6" spans="1:2" s="4" customFormat="1" ht="17.25">
      <c r="A6" s="18"/>
      <c r="B6" s="18" t="s">
        <v>308</v>
      </c>
    </row>
    <row r="7" spans="1:2" s="4" customFormat="1" ht="17.25">
      <c r="A7" s="18" t="s">
        <v>86</v>
      </c>
      <c r="B7" s="18" t="s">
        <v>180</v>
      </c>
    </row>
    <row r="8" spans="1:2" s="4" customFormat="1" ht="17.25">
      <c r="A8" s="18" t="s">
        <v>87</v>
      </c>
      <c r="B8" s="18" t="s">
        <v>181</v>
      </c>
    </row>
    <row r="9" spans="1:2" s="4" customFormat="1" ht="17.25">
      <c r="A9" s="18"/>
      <c r="B9" s="18" t="s">
        <v>196</v>
      </c>
    </row>
    <row r="10" spans="1:2" s="4" customFormat="1" ht="17.25">
      <c r="A10" s="18"/>
      <c r="B10" s="18" t="s">
        <v>182</v>
      </c>
    </row>
    <row r="11" spans="1:2" s="4" customFormat="1" ht="17.25">
      <c r="A11" s="107" t="s">
        <v>183</v>
      </c>
      <c r="B11" s="107"/>
    </row>
    <row r="12" spans="1:2" s="4" customFormat="1" ht="17.25">
      <c r="A12" s="18"/>
      <c r="B12" s="18"/>
    </row>
    <row r="13" spans="1:2" s="4" customFormat="1" ht="17.25">
      <c r="A13" s="18"/>
      <c r="B13" s="18"/>
    </row>
    <row r="14" spans="1:2" s="4" customFormat="1" ht="17.25">
      <c r="A14" s="18"/>
      <c r="B14" s="18"/>
    </row>
    <row r="15" spans="1:2" s="4" customFormat="1" ht="17.25">
      <c r="A15" s="18" t="s">
        <v>184</v>
      </c>
      <c r="B15" s="18" t="s">
        <v>185</v>
      </c>
    </row>
    <row r="16" spans="1:2" s="4" customFormat="1" ht="17.25">
      <c r="A16" s="19" t="s">
        <v>186</v>
      </c>
      <c r="B16" s="20" t="s">
        <v>187</v>
      </c>
    </row>
    <row r="17" spans="1:2" s="4" customFormat="1" ht="17.25">
      <c r="A17" s="18"/>
      <c r="B17" s="18" t="s">
        <v>188</v>
      </c>
    </row>
    <row r="18" spans="1:2" s="4" customFormat="1" ht="17.25">
      <c r="A18" s="19"/>
      <c r="B18" s="19" t="s">
        <v>189</v>
      </c>
    </row>
    <row r="19" spans="1:2" s="4" customFormat="1" ht="17.25">
      <c r="A19" s="19"/>
      <c r="B19" s="21" t="s">
        <v>190</v>
      </c>
    </row>
    <row r="20" spans="1:2" s="4" customFormat="1" ht="17.25">
      <c r="A20" s="19" t="s">
        <v>191</v>
      </c>
      <c r="B20" s="22" t="s">
        <v>197</v>
      </c>
    </row>
    <row r="21" spans="1:2" s="4" customFormat="1" ht="17.25">
      <c r="A21" s="19"/>
      <c r="B21" s="23" t="s">
        <v>198</v>
      </c>
    </row>
    <row r="22" spans="1:2" s="4" customFormat="1" ht="17.25">
      <c r="A22" s="19"/>
      <c r="B22" s="23" t="s">
        <v>199</v>
      </c>
    </row>
    <row r="23" spans="1:2" s="4" customFormat="1" ht="17.25">
      <c r="A23" s="19" t="s">
        <v>192</v>
      </c>
      <c r="B23" s="19" t="s">
        <v>193</v>
      </c>
    </row>
    <row r="24" spans="1:2" s="4" customFormat="1" ht="17.25">
      <c r="A24" s="19"/>
      <c r="B24" s="19" t="s">
        <v>194</v>
      </c>
    </row>
    <row r="25" spans="1:2" s="4" customFormat="1" ht="17.25">
      <c r="A25" s="19"/>
      <c r="B25" s="19" t="s">
        <v>195</v>
      </c>
    </row>
  </sheetData>
  <sheetProtection sheet="1"/>
  <mergeCells count="2">
    <mergeCell ref="A1:B2"/>
    <mergeCell ref="A11:B1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96"/>
  <sheetViews>
    <sheetView showGridLines="0" view="pageBreakPreview" zoomScaleNormal="90" zoomScaleSheetLayoutView="100" workbookViewId="0" topLeftCell="A1">
      <selection activeCell="C4" sqref="C4:G4"/>
    </sheetView>
  </sheetViews>
  <sheetFormatPr defaultColWidth="9.00390625" defaultRowHeight="13.5"/>
  <cols>
    <col min="1" max="1" width="3.375" style="70" customWidth="1"/>
    <col min="2" max="2" width="5.625" style="70" customWidth="1"/>
    <col min="3" max="3" width="12.125" style="70" customWidth="1"/>
    <col min="4" max="4" width="10.875" style="83" customWidth="1"/>
    <col min="5" max="6" width="3.125" style="84" customWidth="1"/>
    <col min="7" max="7" width="5.375" style="84" customWidth="1"/>
    <col min="8" max="8" width="18.625" style="85" customWidth="1"/>
    <col min="9" max="9" width="7.125" style="70" customWidth="1"/>
    <col min="10" max="10" width="18.625" style="85" customWidth="1"/>
    <col min="11" max="11" width="7.125" style="70" customWidth="1"/>
    <col min="12" max="12" width="6.125" style="86" hidden="1" customWidth="1"/>
    <col min="13" max="13" width="8.375" style="70" hidden="1" customWidth="1"/>
    <col min="14" max="14" width="12.875" style="70" hidden="1" customWidth="1"/>
    <col min="15" max="15" width="5.50390625" style="70" hidden="1" customWidth="1"/>
    <col min="16" max="16" width="9.00390625" style="70" hidden="1" customWidth="1"/>
    <col min="17" max="16384" width="9.00390625" style="70" customWidth="1"/>
  </cols>
  <sheetData>
    <row r="1" spans="1:12" ht="21">
      <c r="A1" s="108" t="s">
        <v>205</v>
      </c>
      <c r="B1" s="108"/>
      <c r="C1" s="108"/>
      <c r="D1" s="108" t="s">
        <v>303</v>
      </c>
      <c r="E1" s="108"/>
      <c r="F1" s="109" t="s">
        <v>142</v>
      </c>
      <c r="G1" s="109"/>
      <c r="H1" s="109"/>
      <c r="I1" s="109"/>
      <c r="J1" s="109"/>
      <c r="K1" s="109"/>
      <c r="L1" s="69"/>
    </row>
    <row r="2" spans="1:12" ht="7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21">
      <c r="A3" s="71"/>
      <c r="B3" s="71"/>
      <c r="C3" s="71"/>
      <c r="D3" s="73"/>
      <c r="E3" s="71"/>
      <c r="F3" s="71"/>
      <c r="G3" s="71"/>
      <c r="H3" s="74"/>
      <c r="I3" s="118">
        <f>lastsavetime()</f>
        <v>45308.71037037037</v>
      </c>
      <c r="J3" s="118"/>
      <c r="K3" s="118"/>
      <c r="L3" s="75"/>
    </row>
    <row r="4" spans="1:12" ht="33.75" customHeight="1">
      <c r="A4" s="125" t="s">
        <v>69</v>
      </c>
      <c r="B4" s="125"/>
      <c r="C4" s="119"/>
      <c r="D4" s="120"/>
      <c r="E4" s="120"/>
      <c r="F4" s="120"/>
      <c r="G4" s="120"/>
      <c r="H4" s="76" t="s">
        <v>70</v>
      </c>
      <c r="I4" s="112"/>
      <c r="J4" s="113"/>
      <c r="K4" s="113"/>
      <c r="L4" s="70"/>
    </row>
    <row r="5" spans="1:12" ht="33.75" customHeight="1">
      <c r="A5" s="114" t="s">
        <v>143</v>
      </c>
      <c r="B5" s="115"/>
      <c r="C5" s="110"/>
      <c r="D5" s="111"/>
      <c r="E5" s="145" t="s">
        <v>144</v>
      </c>
      <c r="F5" s="146"/>
      <c r="G5" s="147"/>
      <c r="H5" s="119"/>
      <c r="I5" s="120"/>
      <c r="J5" s="120"/>
      <c r="K5" s="121"/>
      <c r="L5" s="77"/>
    </row>
    <row r="6" spans="1:12" ht="6" customHeight="1">
      <c r="A6" s="78"/>
      <c r="B6" s="78"/>
      <c r="C6" s="79"/>
      <c r="D6" s="80"/>
      <c r="E6" s="80"/>
      <c r="F6" s="80"/>
      <c r="G6" s="80"/>
      <c r="H6" s="80"/>
      <c r="I6" s="78"/>
      <c r="J6" s="81"/>
      <c r="K6" s="79"/>
      <c r="L6" s="77"/>
    </row>
    <row r="7" spans="1:12" ht="33.75" customHeight="1">
      <c r="A7" s="128" t="s">
        <v>58</v>
      </c>
      <c r="B7" s="129"/>
      <c r="C7" s="112"/>
      <c r="D7" s="113"/>
      <c r="E7" s="113"/>
      <c r="F7" s="127" t="s">
        <v>59</v>
      </c>
      <c r="G7" s="127"/>
      <c r="H7" s="125"/>
      <c r="I7" s="122"/>
      <c r="J7" s="123"/>
      <c r="K7" s="124"/>
      <c r="L7" s="82"/>
    </row>
    <row r="8" ht="6" customHeight="1"/>
    <row r="9" spans="1:13" ht="31.5" customHeight="1">
      <c r="A9" s="127" t="s">
        <v>7</v>
      </c>
      <c r="B9" s="127"/>
      <c r="C9" s="8"/>
      <c r="D9" s="125" t="s">
        <v>61</v>
      </c>
      <c r="E9" s="130"/>
      <c r="F9" s="119"/>
      <c r="G9" s="120"/>
      <c r="H9" s="121"/>
      <c r="I9" s="87" t="s">
        <v>71</v>
      </c>
      <c r="J9" s="119"/>
      <c r="K9" s="121"/>
      <c r="L9" s="70" t="e">
        <f ca="1">OFFSET($O$11,MATCH(J9,$N$12:$N$19,0),0)</f>
        <v>#N/A</v>
      </c>
      <c r="M9" s="70">
        <f>IF(M17="一般1",一般男子,IF(M17="一般2",一般女子,IF(M17="高校1",高校男子,IF(M17="高校2",高校女子,IF(M17="中学1",中学男子,IF(M17="中学2",中学女子,IF(M17="中学31",中学3年男子,IF(M17="中学32",中学3年女子,""))))))))</f>
      </c>
    </row>
    <row r="10" ht="7.5" customHeight="1"/>
    <row r="11" spans="3:15" ht="13.5">
      <c r="C11" s="88"/>
      <c r="D11" s="140" t="s">
        <v>57</v>
      </c>
      <c r="E11" s="141"/>
      <c r="F11" s="141"/>
      <c r="G11" s="142"/>
      <c r="H11" s="152" t="s">
        <v>60</v>
      </c>
      <c r="I11" s="153"/>
      <c r="J11" s="125" t="s">
        <v>65</v>
      </c>
      <c r="K11" s="125"/>
      <c r="L11" s="89"/>
      <c r="M11" s="86">
        <f>IF(J9="一般",11,IF(J9="高校",33,IF(J9="中学校",55,IF(J9="小学校",77,""))))</f>
      </c>
      <c r="N11" s="70" t="s">
        <v>68</v>
      </c>
      <c r="O11" s="70" t="s">
        <v>72</v>
      </c>
    </row>
    <row r="12" spans="3:16" ht="13.5">
      <c r="C12" s="90" t="s">
        <v>62</v>
      </c>
      <c r="D12" s="137">
        <f>COUNTIF($F$17:$F$96,1)</f>
        <v>1</v>
      </c>
      <c r="E12" s="138"/>
      <c r="F12" s="138"/>
      <c r="G12" s="139"/>
      <c r="H12" s="116">
        <f>COUNTIF($F$17:$F$96,2)</f>
        <v>0</v>
      </c>
      <c r="I12" s="117"/>
      <c r="J12" s="126">
        <f>SUM(D12:I12)</f>
        <v>1</v>
      </c>
      <c r="K12" s="126"/>
      <c r="L12" s="70"/>
      <c r="M12" s="86"/>
      <c r="N12" s="70" t="s">
        <v>131</v>
      </c>
      <c r="O12" s="70">
        <v>800</v>
      </c>
      <c r="P12" s="70" t="s">
        <v>131</v>
      </c>
    </row>
    <row r="13" spans="3:16" ht="13.5">
      <c r="C13" s="91" t="s">
        <v>63</v>
      </c>
      <c r="D13" s="134">
        <f>COUNTIF($H$17:$H$96:$J$17:$J$96,"男"&amp;"*")</f>
        <v>0</v>
      </c>
      <c r="E13" s="135"/>
      <c r="F13" s="135"/>
      <c r="G13" s="136"/>
      <c r="H13" s="150">
        <f>COUNTIF($H$17:$H$96:$J$17:$J$96,"女"&amp;"*")</f>
        <v>0</v>
      </c>
      <c r="I13" s="151"/>
      <c r="J13" s="148">
        <f>SUM(D13:I13)</f>
        <v>0</v>
      </c>
      <c r="K13" s="148"/>
      <c r="L13" s="70"/>
      <c r="M13" s="86"/>
      <c r="N13" s="70" t="s">
        <v>201</v>
      </c>
      <c r="O13" s="70">
        <v>1000</v>
      </c>
      <c r="P13" s="70" t="s">
        <v>201</v>
      </c>
    </row>
    <row r="14" spans="3:16" ht="13.5">
      <c r="C14" s="87" t="s">
        <v>64</v>
      </c>
      <c r="D14" s="131">
        <f>IF(J9="","",$D$13*$L$9)</f>
      </c>
      <c r="E14" s="132"/>
      <c r="F14" s="132"/>
      <c r="G14" s="133"/>
      <c r="H14" s="143">
        <f>IF(J9="","",$H$13*$L$9)</f>
      </c>
      <c r="I14" s="144"/>
      <c r="J14" s="149">
        <f>SUM(D14:I14)</f>
        <v>0</v>
      </c>
      <c r="K14" s="149"/>
      <c r="L14" s="70"/>
      <c r="M14" s="86"/>
      <c r="N14" s="70" t="s">
        <v>309</v>
      </c>
      <c r="O14" s="70">
        <v>1200</v>
      </c>
      <c r="P14" s="70" t="s">
        <v>202</v>
      </c>
    </row>
    <row r="15" spans="14:16" ht="7.5" customHeight="1">
      <c r="N15" s="70" t="s">
        <v>202</v>
      </c>
      <c r="O15" s="70">
        <v>1500</v>
      </c>
      <c r="P15" s="70" t="s">
        <v>202</v>
      </c>
    </row>
    <row r="16" spans="1:22" s="84" customFormat="1" ht="17.25" customHeight="1" thickBot="1">
      <c r="A16" s="92" t="s">
        <v>4</v>
      </c>
      <c r="B16" s="93" t="s">
        <v>0</v>
      </c>
      <c r="C16" s="94" t="s">
        <v>84</v>
      </c>
      <c r="D16" s="95" t="s">
        <v>1</v>
      </c>
      <c r="E16" s="94" t="s">
        <v>67</v>
      </c>
      <c r="F16" s="96" t="s">
        <v>66</v>
      </c>
      <c r="G16" s="97" t="s">
        <v>7</v>
      </c>
      <c r="H16" s="93" t="s">
        <v>5</v>
      </c>
      <c r="I16" s="96" t="s">
        <v>3</v>
      </c>
      <c r="J16" s="93" t="s">
        <v>6</v>
      </c>
      <c r="K16" s="96" t="s">
        <v>3</v>
      </c>
      <c r="L16" s="98"/>
      <c r="M16" s="99"/>
      <c r="N16" s="99" t="s">
        <v>200</v>
      </c>
      <c r="O16" s="100">
        <f>O12*2</f>
        <v>1600</v>
      </c>
      <c r="P16" s="99" t="s">
        <v>200</v>
      </c>
      <c r="Q16" s="99"/>
      <c r="R16" s="99"/>
      <c r="S16" s="99"/>
      <c r="T16" s="101"/>
      <c r="U16" s="101"/>
      <c r="V16" s="101"/>
    </row>
    <row r="17" spans="1:16" ht="17.25" customHeight="1" thickTop="1">
      <c r="A17" s="102">
        <v>1</v>
      </c>
      <c r="B17" s="29"/>
      <c r="C17" s="30"/>
      <c r="D17" s="2"/>
      <c r="E17" s="5"/>
      <c r="F17" s="6">
        <v>1</v>
      </c>
      <c r="G17" s="9"/>
      <c r="H17" s="1"/>
      <c r="I17" s="10"/>
      <c r="J17" s="1"/>
      <c r="K17" s="10"/>
      <c r="L17" s="103">
        <f ca="1">IF(B17="","",LEFTB(OFFSET($P$11,MATCH($J$9,$N$12:$N$19,0),0),4)&amp;F17)</f>
      </c>
      <c r="M17" s="70">
        <f>IF(AND(LEFTB($J$9,4)="中学",E17=3),LEFTB($J$9,4)&amp;E17&amp;F17,L17)</f>
      </c>
      <c r="N17" s="70" t="s">
        <v>203</v>
      </c>
      <c r="O17" s="100">
        <f>O13*2</f>
        <v>2000</v>
      </c>
      <c r="P17" s="70" t="s">
        <v>203</v>
      </c>
    </row>
    <row r="18" spans="1:16" ht="17.25" customHeight="1">
      <c r="A18" s="104">
        <v>2</v>
      </c>
      <c r="B18" s="31"/>
      <c r="C18" s="32"/>
      <c r="D18" s="3"/>
      <c r="E18" s="7"/>
      <c r="F18" s="6"/>
      <c r="G18" s="9"/>
      <c r="H18" s="1"/>
      <c r="I18" s="10"/>
      <c r="J18" s="1"/>
      <c r="K18" s="10"/>
      <c r="L18" s="103">
        <f aca="true" ca="1" t="shared" si="0" ref="L18:L81">IF(B18="","",LEFTB(OFFSET($P$11,MATCH($J$9,$N$12:$N$19,0),0),4)&amp;F18)</f>
      </c>
      <c r="M18" s="70">
        <f aca="true" t="shared" si="1" ref="M18:M81">IF(AND(LEFTB($J$9,4)="中学",E18=3),LEFTB($J$9,4)&amp;E18&amp;F18,L18)</f>
      </c>
      <c r="N18" s="70" t="s">
        <v>310</v>
      </c>
      <c r="O18" s="100">
        <f>O14*2</f>
        <v>2400</v>
      </c>
      <c r="P18" s="70" t="s">
        <v>204</v>
      </c>
    </row>
    <row r="19" spans="1:16" ht="17.25" customHeight="1">
      <c r="A19" s="104">
        <v>3</v>
      </c>
      <c r="B19" s="31"/>
      <c r="C19" s="32"/>
      <c r="D19" s="3"/>
      <c r="E19" s="7"/>
      <c r="F19" s="6"/>
      <c r="G19" s="9"/>
      <c r="H19" s="1"/>
      <c r="I19" s="10"/>
      <c r="J19" s="1"/>
      <c r="K19" s="10"/>
      <c r="L19" s="103">
        <f ca="1" t="shared" si="0"/>
      </c>
      <c r="M19" s="70">
        <f t="shared" si="1"/>
      </c>
      <c r="N19" s="70" t="s">
        <v>204</v>
      </c>
      <c r="O19" s="100">
        <f>O15*2</f>
        <v>3000</v>
      </c>
      <c r="P19" s="70" t="s">
        <v>204</v>
      </c>
    </row>
    <row r="20" spans="1:13" ht="17.25" customHeight="1">
      <c r="A20" s="104">
        <v>4</v>
      </c>
      <c r="B20" s="31"/>
      <c r="C20" s="32"/>
      <c r="D20" s="3"/>
      <c r="E20" s="7"/>
      <c r="F20" s="6"/>
      <c r="G20" s="9"/>
      <c r="H20" s="1"/>
      <c r="I20" s="10"/>
      <c r="J20" s="1"/>
      <c r="K20" s="10"/>
      <c r="L20" s="103">
        <f ca="1" t="shared" si="0"/>
      </c>
      <c r="M20" s="70">
        <f t="shared" si="1"/>
      </c>
    </row>
    <row r="21" spans="1:13" ht="17.25" customHeight="1">
      <c r="A21" s="104">
        <v>5</v>
      </c>
      <c r="B21" s="31"/>
      <c r="C21" s="32"/>
      <c r="D21" s="3"/>
      <c r="E21" s="7"/>
      <c r="F21" s="6"/>
      <c r="G21" s="9"/>
      <c r="H21" s="1"/>
      <c r="I21" s="10"/>
      <c r="J21" s="1"/>
      <c r="K21" s="10"/>
      <c r="L21" s="103">
        <f ca="1" t="shared" si="0"/>
      </c>
      <c r="M21" s="70">
        <f t="shared" si="1"/>
      </c>
    </row>
    <row r="22" spans="1:13" ht="17.25" customHeight="1">
      <c r="A22" s="104">
        <v>6</v>
      </c>
      <c r="B22" s="31"/>
      <c r="C22" s="32"/>
      <c r="D22" s="3"/>
      <c r="E22" s="7"/>
      <c r="F22" s="6"/>
      <c r="G22" s="9"/>
      <c r="H22" s="1"/>
      <c r="I22" s="10"/>
      <c r="J22" s="1"/>
      <c r="K22" s="10"/>
      <c r="L22" s="103">
        <f ca="1" t="shared" si="0"/>
      </c>
      <c r="M22" s="70">
        <f t="shared" si="1"/>
      </c>
    </row>
    <row r="23" spans="1:13" ht="17.25" customHeight="1">
      <c r="A23" s="104">
        <v>7</v>
      </c>
      <c r="B23" s="31"/>
      <c r="C23" s="32"/>
      <c r="D23" s="3"/>
      <c r="E23" s="7"/>
      <c r="F23" s="6"/>
      <c r="G23" s="9"/>
      <c r="H23" s="1"/>
      <c r="I23" s="10"/>
      <c r="J23" s="1"/>
      <c r="K23" s="10"/>
      <c r="L23" s="103">
        <f ca="1" t="shared" si="0"/>
      </c>
      <c r="M23" s="70">
        <f t="shared" si="1"/>
      </c>
    </row>
    <row r="24" spans="1:13" ht="17.25" customHeight="1">
      <c r="A24" s="104">
        <v>8</v>
      </c>
      <c r="B24" s="31"/>
      <c r="C24" s="32"/>
      <c r="D24" s="3"/>
      <c r="E24" s="7"/>
      <c r="F24" s="6"/>
      <c r="G24" s="9"/>
      <c r="H24" s="1"/>
      <c r="I24" s="10"/>
      <c r="J24" s="1"/>
      <c r="K24" s="10"/>
      <c r="L24" s="103">
        <f ca="1" t="shared" si="0"/>
      </c>
      <c r="M24" s="70">
        <f t="shared" si="1"/>
      </c>
    </row>
    <row r="25" spans="1:13" ht="17.25" customHeight="1">
      <c r="A25" s="104">
        <v>9</v>
      </c>
      <c r="B25" s="31"/>
      <c r="C25" s="32"/>
      <c r="D25" s="3"/>
      <c r="E25" s="7"/>
      <c r="F25" s="6"/>
      <c r="G25" s="9"/>
      <c r="H25" s="1"/>
      <c r="I25" s="10"/>
      <c r="J25" s="1"/>
      <c r="K25" s="10"/>
      <c r="L25" s="103">
        <f ca="1" t="shared" si="0"/>
      </c>
      <c r="M25" s="70">
        <f t="shared" si="1"/>
      </c>
    </row>
    <row r="26" spans="1:13" ht="17.25" customHeight="1">
      <c r="A26" s="104">
        <v>10</v>
      </c>
      <c r="B26" s="31"/>
      <c r="C26" s="32"/>
      <c r="D26" s="3"/>
      <c r="E26" s="7"/>
      <c r="F26" s="6"/>
      <c r="G26" s="9"/>
      <c r="H26" s="1"/>
      <c r="I26" s="10"/>
      <c r="J26" s="1"/>
      <c r="K26" s="10"/>
      <c r="L26" s="103">
        <f ca="1" t="shared" si="0"/>
      </c>
      <c r="M26" s="70">
        <f t="shared" si="1"/>
      </c>
    </row>
    <row r="27" spans="1:13" ht="17.25" customHeight="1">
      <c r="A27" s="104">
        <v>11</v>
      </c>
      <c r="B27" s="31"/>
      <c r="C27" s="32"/>
      <c r="D27" s="3"/>
      <c r="E27" s="7"/>
      <c r="F27" s="6"/>
      <c r="G27" s="9"/>
      <c r="H27" s="1"/>
      <c r="I27" s="10"/>
      <c r="J27" s="1"/>
      <c r="K27" s="10"/>
      <c r="L27" s="103">
        <f ca="1" t="shared" si="0"/>
      </c>
      <c r="M27" s="70">
        <f t="shared" si="1"/>
      </c>
    </row>
    <row r="28" spans="1:13" ht="17.25" customHeight="1">
      <c r="A28" s="104">
        <v>12</v>
      </c>
      <c r="B28" s="31"/>
      <c r="C28" s="32"/>
      <c r="D28" s="3"/>
      <c r="E28" s="7"/>
      <c r="F28" s="6"/>
      <c r="G28" s="9"/>
      <c r="H28" s="1"/>
      <c r="I28" s="10"/>
      <c r="J28" s="1"/>
      <c r="K28" s="10"/>
      <c r="L28" s="103">
        <f ca="1" t="shared" si="0"/>
      </c>
      <c r="M28" s="70">
        <f t="shared" si="1"/>
      </c>
    </row>
    <row r="29" spans="1:13" ht="17.25" customHeight="1">
      <c r="A29" s="104">
        <v>13</v>
      </c>
      <c r="B29" s="31"/>
      <c r="C29" s="32"/>
      <c r="D29" s="3"/>
      <c r="E29" s="7"/>
      <c r="F29" s="6"/>
      <c r="G29" s="9"/>
      <c r="H29" s="1"/>
      <c r="I29" s="10"/>
      <c r="J29" s="1"/>
      <c r="K29" s="10"/>
      <c r="L29" s="103">
        <f ca="1" t="shared" si="0"/>
      </c>
      <c r="M29" s="70">
        <f t="shared" si="1"/>
      </c>
    </row>
    <row r="30" spans="1:13" ht="17.25" customHeight="1">
      <c r="A30" s="104">
        <v>14</v>
      </c>
      <c r="B30" s="31"/>
      <c r="C30" s="32"/>
      <c r="D30" s="3"/>
      <c r="E30" s="7"/>
      <c r="F30" s="6"/>
      <c r="G30" s="9"/>
      <c r="H30" s="1"/>
      <c r="I30" s="10"/>
      <c r="J30" s="1"/>
      <c r="K30" s="10"/>
      <c r="L30" s="103">
        <f ca="1" t="shared" si="0"/>
      </c>
      <c r="M30" s="70">
        <f t="shared" si="1"/>
      </c>
    </row>
    <row r="31" spans="1:13" ht="17.25" customHeight="1">
      <c r="A31" s="104">
        <v>15</v>
      </c>
      <c r="B31" s="31"/>
      <c r="C31" s="32"/>
      <c r="D31" s="3"/>
      <c r="E31" s="7"/>
      <c r="F31" s="6"/>
      <c r="G31" s="9"/>
      <c r="H31" s="1"/>
      <c r="I31" s="10"/>
      <c r="J31" s="1"/>
      <c r="K31" s="10"/>
      <c r="L31" s="103">
        <f ca="1" t="shared" si="0"/>
      </c>
      <c r="M31" s="70">
        <f t="shared" si="1"/>
      </c>
    </row>
    <row r="32" spans="1:13" ht="17.25" customHeight="1">
      <c r="A32" s="104">
        <v>16</v>
      </c>
      <c r="B32" s="31"/>
      <c r="C32" s="32"/>
      <c r="D32" s="3"/>
      <c r="E32" s="7"/>
      <c r="F32" s="6"/>
      <c r="G32" s="9"/>
      <c r="H32" s="1"/>
      <c r="I32" s="10"/>
      <c r="J32" s="1"/>
      <c r="K32" s="10"/>
      <c r="L32" s="103">
        <f ca="1" t="shared" si="0"/>
      </c>
      <c r="M32" s="70">
        <f t="shared" si="1"/>
      </c>
    </row>
    <row r="33" spans="1:13" ht="17.25" customHeight="1">
      <c r="A33" s="104">
        <v>17</v>
      </c>
      <c r="B33" s="31"/>
      <c r="C33" s="32"/>
      <c r="D33" s="3"/>
      <c r="E33" s="7"/>
      <c r="F33" s="6"/>
      <c r="G33" s="9"/>
      <c r="H33" s="1"/>
      <c r="I33" s="10"/>
      <c r="J33" s="1"/>
      <c r="K33" s="10"/>
      <c r="L33" s="103">
        <f ca="1" t="shared" si="0"/>
      </c>
      <c r="M33" s="70">
        <f t="shared" si="1"/>
      </c>
    </row>
    <row r="34" spans="1:13" ht="17.25" customHeight="1">
      <c r="A34" s="104">
        <v>18</v>
      </c>
      <c r="B34" s="31"/>
      <c r="C34" s="32"/>
      <c r="D34" s="3"/>
      <c r="E34" s="7"/>
      <c r="F34" s="6"/>
      <c r="G34" s="9"/>
      <c r="H34" s="1"/>
      <c r="I34" s="10"/>
      <c r="J34" s="1"/>
      <c r="K34" s="10"/>
      <c r="L34" s="103">
        <f ca="1" t="shared" si="0"/>
      </c>
      <c r="M34" s="70">
        <f t="shared" si="1"/>
      </c>
    </row>
    <row r="35" spans="1:13" ht="17.25" customHeight="1">
      <c r="A35" s="104">
        <v>19</v>
      </c>
      <c r="B35" s="31"/>
      <c r="C35" s="32"/>
      <c r="D35" s="3"/>
      <c r="E35" s="7"/>
      <c r="F35" s="6"/>
      <c r="G35" s="9"/>
      <c r="H35" s="1"/>
      <c r="I35" s="10"/>
      <c r="J35" s="1"/>
      <c r="K35" s="10"/>
      <c r="L35" s="103">
        <f ca="1" t="shared" si="0"/>
      </c>
      <c r="M35" s="70">
        <f t="shared" si="1"/>
      </c>
    </row>
    <row r="36" spans="1:13" ht="17.25" customHeight="1">
      <c r="A36" s="104">
        <v>20</v>
      </c>
      <c r="B36" s="31"/>
      <c r="C36" s="32"/>
      <c r="D36" s="3"/>
      <c r="E36" s="7"/>
      <c r="F36" s="6"/>
      <c r="G36" s="9"/>
      <c r="H36" s="1"/>
      <c r="I36" s="10"/>
      <c r="J36" s="1"/>
      <c r="K36" s="10"/>
      <c r="L36" s="103">
        <f ca="1" t="shared" si="0"/>
      </c>
      <c r="M36" s="70">
        <f t="shared" si="1"/>
      </c>
    </row>
    <row r="37" spans="1:13" ht="17.25" customHeight="1">
      <c r="A37" s="104">
        <v>21</v>
      </c>
      <c r="B37" s="31"/>
      <c r="C37" s="32"/>
      <c r="D37" s="3"/>
      <c r="E37" s="7"/>
      <c r="F37" s="6"/>
      <c r="G37" s="9"/>
      <c r="H37" s="1"/>
      <c r="I37" s="10"/>
      <c r="J37" s="1"/>
      <c r="K37" s="10"/>
      <c r="L37" s="103">
        <f ca="1" t="shared" si="0"/>
      </c>
      <c r="M37" s="70">
        <f t="shared" si="1"/>
      </c>
    </row>
    <row r="38" spans="1:13" ht="17.25" customHeight="1">
      <c r="A38" s="104">
        <v>22</v>
      </c>
      <c r="B38" s="31"/>
      <c r="C38" s="32"/>
      <c r="D38" s="3"/>
      <c r="E38" s="7"/>
      <c r="F38" s="6"/>
      <c r="G38" s="9"/>
      <c r="H38" s="1"/>
      <c r="I38" s="10"/>
      <c r="J38" s="1"/>
      <c r="K38" s="10"/>
      <c r="L38" s="103">
        <f ca="1" t="shared" si="0"/>
      </c>
      <c r="M38" s="70">
        <f t="shared" si="1"/>
      </c>
    </row>
    <row r="39" spans="1:13" ht="17.25" customHeight="1">
      <c r="A39" s="104">
        <v>23</v>
      </c>
      <c r="B39" s="31"/>
      <c r="C39" s="32"/>
      <c r="D39" s="3"/>
      <c r="E39" s="7"/>
      <c r="F39" s="6"/>
      <c r="G39" s="9"/>
      <c r="H39" s="1"/>
      <c r="I39" s="10"/>
      <c r="J39" s="1"/>
      <c r="K39" s="10"/>
      <c r="L39" s="103">
        <f ca="1" t="shared" si="0"/>
      </c>
      <c r="M39" s="70">
        <f t="shared" si="1"/>
      </c>
    </row>
    <row r="40" spans="1:13" ht="17.25" customHeight="1">
      <c r="A40" s="104">
        <v>24</v>
      </c>
      <c r="B40" s="31"/>
      <c r="C40" s="32"/>
      <c r="D40" s="3"/>
      <c r="E40" s="7"/>
      <c r="F40" s="6"/>
      <c r="G40" s="9"/>
      <c r="H40" s="1"/>
      <c r="I40" s="10"/>
      <c r="J40" s="1"/>
      <c r="K40" s="10"/>
      <c r="L40" s="103">
        <f ca="1" t="shared" si="0"/>
      </c>
      <c r="M40" s="70">
        <f t="shared" si="1"/>
      </c>
    </row>
    <row r="41" spans="1:13" ht="17.25" customHeight="1">
      <c r="A41" s="104">
        <v>25</v>
      </c>
      <c r="B41" s="31"/>
      <c r="C41" s="32"/>
      <c r="D41" s="3"/>
      <c r="E41" s="7"/>
      <c r="F41" s="6"/>
      <c r="G41" s="9"/>
      <c r="H41" s="1"/>
      <c r="I41" s="10"/>
      <c r="J41" s="1"/>
      <c r="K41" s="10"/>
      <c r="L41" s="103">
        <f ca="1" t="shared" si="0"/>
      </c>
      <c r="M41" s="70">
        <f t="shared" si="1"/>
      </c>
    </row>
    <row r="42" spans="1:13" ht="17.25" customHeight="1">
      <c r="A42" s="104">
        <v>26</v>
      </c>
      <c r="B42" s="31"/>
      <c r="C42" s="32"/>
      <c r="D42" s="3"/>
      <c r="E42" s="7"/>
      <c r="F42" s="6"/>
      <c r="G42" s="9"/>
      <c r="H42" s="1"/>
      <c r="I42" s="10"/>
      <c r="J42" s="1"/>
      <c r="K42" s="10"/>
      <c r="L42" s="103">
        <f ca="1" t="shared" si="0"/>
      </c>
      <c r="M42" s="70">
        <f t="shared" si="1"/>
      </c>
    </row>
    <row r="43" spans="1:13" ht="17.25" customHeight="1">
      <c r="A43" s="104">
        <v>27</v>
      </c>
      <c r="B43" s="31"/>
      <c r="C43" s="32"/>
      <c r="D43" s="3"/>
      <c r="E43" s="7"/>
      <c r="F43" s="6"/>
      <c r="G43" s="9"/>
      <c r="H43" s="1"/>
      <c r="I43" s="10"/>
      <c r="J43" s="1"/>
      <c r="K43" s="10"/>
      <c r="L43" s="103">
        <f ca="1" t="shared" si="0"/>
      </c>
      <c r="M43" s="70">
        <f t="shared" si="1"/>
      </c>
    </row>
    <row r="44" spans="1:13" ht="17.25" customHeight="1">
      <c r="A44" s="104">
        <v>28</v>
      </c>
      <c r="B44" s="31"/>
      <c r="C44" s="32"/>
      <c r="D44" s="3"/>
      <c r="E44" s="7"/>
      <c r="F44" s="6"/>
      <c r="G44" s="9"/>
      <c r="H44" s="1"/>
      <c r="I44" s="10"/>
      <c r="J44" s="1"/>
      <c r="K44" s="10"/>
      <c r="L44" s="103">
        <f ca="1" t="shared" si="0"/>
      </c>
      <c r="M44" s="70">
        <f t="shared" si="1"/>
      </c>
    </row>
    <row r="45" spans="1:13" ht="17.25" customHeight="1">
      <c r="A45" s="104">
        <v>29</v>
      </c>
      <c r="B45" s="31"/>
      <c r="C45" s="32"/>
      <c r="D45" s="3"/>
      <c r="E45" s="7"/>
      <c r="F45" s="6"/>
      <c r="G45" s="9"/>
      <c r="H45" s="1"/>
      <c r="I45" s="10"/>
      <c r="J45" s="1"/>
      <c r="K45" s="10"/>
      <c r="L45" s="103">
        <f ca="1" t="shared" si="0"/>
      </c>
      <c r="M45" s="70">
        <f t="shared" si="1"/>
      </c>
    </row>
    <row r="46" spans="1:13" ht="17.25" customHeight="1">
      <c r="A46" s="104">
        <v>30</v>
      </c>
      <c r="B46" s="31"/>
      <c r="C46" s="32"/>
      <c r="D46" s="3"/>
      <c r="E46" s="7"/>
      <c r="F46" s="6"/>
      <c r="G46" s="9"/>
      <c r="H46" s="1"/>
      <c r="I46" s="10"/>
      <c r="J46" s="1"/>
      <c r="K46" s="10"/>
      <c r="L46" s="103">
        <f ca="1" t="shared" si="0"/>
      </c>
      <c r="M46" s="70">
        <f t="shared" si="1"/>
      </c>
    </row>
    <row r="47" spans="1:13" ht="17.25" customHeight="1">
      <c r="A47" s="104">
        <v>31</v>
      </c>
      <c r="B47" s="31"/>
      <c r="C47" s="32"/>
      <c r="D47" s="3"/>
      <c r="E47" s="7"/>
      <c r="F47" s="6"/>
      <c r="G47" s="9"/>
      <c r="H47" s="1"/>
      <c r="I47" s="10"/>
      <c r="J47" s="1"/>
      <c r="K47" s="10"/>
      <c r="L47" s="103">
        <f ca="1" t="shared" si="0"/>
      </c>
      <c r="M47" s="70">
        <f t="shared" si="1"/>
      </c>
    </row>
    <row r="48" spans="1:13" ht="17.25" customHeight="1">
      <c r="A48" s="104">
        <v>32</v>
      </c>
      <c r="B48" s="31"/>
      <c r="C48" s="32"/>
      <c r="D48" s="3"/>
      <c r="E48" s="7"/>
      <c r="F48" s="6"/>
      <c r="G48" s="9"/>
      <c r="H48" s="1"/>
      <c r="I48" s="10"/>
      <c r="J48" s="1"/>
      <c r="K48" s="10"/>
      <c r="L48" s="103">
        <f ca="1" t="shared" si="0"/>
      </c>
      <c r="M48" s="70">
        <f t="shared" si="1"/>
      </c>
    </row>
    <row r="49" spans="1:13" ht="17.25" customHeight="1">
      <c r="A49" s="104">
        <v>33</v>
      </c>
      <c r="B49" s="31"/>
      <c r="C49" s="32"/>
      <c r="D49" s="3"/>
      <c r="E49" s="7"/>
      <c r="F49" s="6"/>
      <c r="G49" s="9"/>
      <c r="H49" s="1"/>
      <c r="I49" s="10"/>
      <c r="J49" s="1"/>
      <c r="K49" s="10"/>
      <c r="L49" s="103">
        <f ca="1" t="shared" si="0"/>
      </c>
      <c r="M49" s="70">
        <f t="shared" si="1"/>
      </c>
    </row>
    <row r="50" spans="1:13" ht="17.25" customHeight="1">
      <c r="A50" s="104">
        <v>34</v>
      </c>
      <c r="B50" s="31"/>
      <c r="C50" s="32"/>
      <c r="D50" s="3"/>
      <c r="E50" s="7"/>
      <c r="F50" s="6"/>
      <c r="G50" s="9"/>
      <c r="H50" s="1"/>
      <c r="I50" s="10"/>
      <c r="J50" s="1"/>
      <c r="K50" s="10"/>
      <c r="L50" s="103">
        <f ca="1" t="shared" si="0"/>
      </c>
      <c r="M50" s="70">
        <f t="shared" si="1"/>
      </c>
    </row>
    <row r="51" spans="1:13" ht="17.25" customHeight="1">
      <c r="A51" s="104">
        <v>35</v>
      </c>
      <c r="B51" s="31"/>
      <c r="C51" s="32"/>
      <c r="D51" s="3"/>
      <c r="E51" s="7"/>
      <c r="F51" s="6"/>
      <c r="G51" s="9"/>
      <c r="H51" s="1"/>
      <c r="I51" s="10"/>
      <c r="J51" s="1"/>
      <c r="K51" s="10"/>
      <c r="L51" s="103">
        <f ca="1" t="shared" si="0"/>
      </c>
      <c r="M51" s="70">
        <f t="shared" si="1"/>
      </c>
    </row>
    <row r="52" spans="1:13" ht="17.25" customHeight="1">
      <c r="A52" s="104">
        <v>36</v>
      </c>
      <c r="B52" s="31"/>
      <c r="C52" s="32"/>
      <c r="D52" s="3"/>
      <c r="E52" s="7"/>
      <c r="F52" s="6"/>
      <c r="G52" s="9"/>
      <c r="H52" s="1"/>
      <c r="I52" s="10"/>
      <c r="J52" s="1"/>
      <c r="K52" s="10"/>
      <c r="L52" s="103">
        <f ca="1" t="shared" si="0"/>
      </c>
      <c r="M52" s="70">
        <f t="shared" si="1"/>
      </c>
    </row>
    <row r="53" spans="1:13" ht="17.25" customHeight="1">
      <c r="A53" s="104">
        <v>37</v>
      </c>
      <c r="B53" s="31"/>
      <c r="C53" s="32"/>
      <c r="D53" s="3"/>
      <c r="E53" s="7"/>
      <c r="F53" s="6"/>
      <c r="G53" s="9"/>
      <c r="H53" s="1"/>
      <c r="I53" s="10"/>
      <c r="J53" s="1"/>
      <c r="K53" s="10"/>
      <c r="L53" s="103">
        <f ca="1" t="shared" si="0"/>
      </c>
      <c r="M53" s="70">
        <f t="shared" si="1"/>
      </c>
    </row>
    <row r="54" spans="1:13" ht="17.25" customHeight="1">
      <c r="A54" s="104">
        <v>38</v>
      </c>
      <c r="B54" s="31"/>
      <c r="C54" s="32"/>
      <c r="D54" s="3"/>
      <c r="E54" s="7"/>
      <c r="F54" s="6"/>
      <c r="G54" s="9"/>
      <c r="H54" s="1"/>
      <c r="I54" s="10"/>
      <c r="J54" s="1"/>
      <c r="K54" s="10"/>
      <c r="L54" s="103">
        <f ca="1" t="shared" si="0"/>
      </c>
      <c r="M54" s="70">
        <f t="shared" si="1"/>
      </c>
    </row>
    <row r="55" spans="1:13" ht="17.25" customHeight="1">
      <c r="A55" s="104">
        <v>39</v>
      </c>
      <c r="B55" s="31"/>
      <c r="C55" s="32"/>
      <c r="D55" s="3"/>
      <c r="E55" s="7"/>
      <c r="F55" s="6"/>
      <c r="G55" s="9"/>
      <c r="H55" s="1"/>
      <c r="I55" s="10"/>
      <c r="J55" s="1"/>
      <c r="K55" s="10"/>
      <c r="L55" s="103">
        <f ca="1" t="shared" si="0"/>
      </c>
      <c r="M55" s="70">
        <f t="shared" si="1"/>
      </c>
    </row>
    <row r="56" spans="1:13" ht="17.25" customHeight="1">
      <c r="A56" s="104">
        <v>40</v>
      </c>
      <c r="B56" s="31"/>
      <c r="C56" s="32"/>
      <c r="D56" s="3"/>
      <c r="E56" s="7"/>
      <c r="F56" s="6"/>
      <c r="G56" s="9"/>
      <c r="H56" s="1"/>
      <c r="I56" s="10"/>
      <c r="J56" s="1"/>
      <c r="K56" s="10"/>
      <c r="L56" s="103">
        <f ca="1" t="shared" si="0"/>
      </c>
      <c r="M56" s="70">
        <f t="shared" si="1"/>
      </c>
    </row>
    <row r="57" spans="1:13" ht="17.25" customHeight="1">
      <c r="A57" s="104">
        <v>41</v>
      </c>
      <c r="B57" s="31"/>
      <c r="C57" s="32"/>
      <c r="D57" s="3"/>
      <c r="E57" s="7"/>
      <c r="F57" s="6"/>
      <c r="G57" s="9"/>
      <c r="H57" s="1"/>
      <c r="I57" s="10"/>
      <c r="J57" s="1"/>
      <c r="K57" s="10"/>
      <c r="L57" s="103">
        <f ca="1" t="shared" si="0"/>
      </c>
      <c r="M57" s="70">
        <f t="shared" si="1"/>
      </c>
    </row>
    <row r="58" spans="1:13" ht="17.25" customHeight="1">
      <c r="A58" s="104">
        <v>42</v>
      </c>
      <c r="B58" s="31"/>
      <c r="C58" s="32"/>
      <c r="D58" s="3"/>
      <c r="E58" s="7"/>
      <c r="F58" s="6"/>
      <c r="G58" s="9"/>
      <c r="H58" s="1"/>
      <c r="I58" s="10"/>
      <c r="J58" s="1"/>
      <c r="K58" s="10"/>
      <c r="L58" s="103">
        <f ca="1" t="shared" si="0"/>
      </c>
      <c r="M58" s="70">
        <f t="shared" si="1"/>
      </c>
    </row>
    <row r="59" spans="1:13" ht="17.25" customHeight="1">
      <c r="A59" s="104">
        <v>43</v>
      </c>
      <c r="B59" s="31"/>
      <c r="C59" s="32"/>
      <c r="D59" s="3"/>
      <c r="E59" s="7"/>
      <c r="F59" s="6"/>
      <c r="G59" s="9"/>
      <c r="H59" s="1"/>
      <c r="I59" s="10"/>
      <c r="J59" s="1"/>
      <c r="K59" s="10"/>
      <c r="L59" s="103">
        <f ca="1" t="shared" si="0"/>
      </c>
      <c r="M59" s="70">
        <f t="shared" si="1"/>
      </c>
    </row>
    <row r="60" spans="1:13" ht="17.25" customHeight="1">
      <c r="A60" s="104">
        <v>44</v>
      </c>
      <c r="B60" s="31"/>
      <c r="C60" s="32"/>
      <c r="D60" s="3"/>
      <c r="E60" s="7"/>
      <c r="F60" s="6"/>
      <c r="G60" s="9"/>
      <c r="H60" s="1"/>
      <c r="I60" s="10"/>
      <c r="J60" s="1"/>
      <c r="K60" s="10"/>
      <c r="L60" s="103">
        <f ca="1" t="shared" si="0"/>
      </c>
      <c r="M60" s="70">
        <f t="shared" si="1"/>
      </c>
    </row>
    <row r="61" spans="1:13" ht="17.25" customHeight="1">
      <c r="A61" s="104">
        <v>45</v>
      </c>
      <c r="B61" s="31"/>
      <c r="C61" s="32"/>
      <c r="D61" s="3"/>
      <c r="E61" s="7"/>
      <c r="F61" s="6"/>
      <c r="G61" s="9"/>
      <c r="H61" s="1"/>
      <c r="I61" s="10"/>
      <c r="J61" s="1"/>
      <c r="K61" s="10"/>
      <c r="L61" s="103">
        <f ca="1" t="shared" si="0"/>
      </c>
      <c r="M61" s="70">
        <f t="shared" si="1"/>
      </c>
    </row>
    <row r="62" spans="1:13" ht="17.25" customHeight="1">
      <c r="A62" s="104">
        <v>46</v>
      </c>
      <c r="B62" s="31"/>
      <c r="C62" s="32"/>
      <c r="D62" s="3"/>
      <c r="E62" s="7"/>
      <c r="F62" s="6"/>
      <c r="G62" s="9"/>
      <c r="H62" s="1"/>
      <c r="I62" s="10"/>
      <c r="J62" s="1"/>
      <c r="K62" s="10"/>
      <c r="L62" s="103">
        <f ca="1" t="shared" si="0"/>
      </c>
      <c r="M62" s="70">
        <f t="shared" si="1"/>
      </c>
    </row>
    <row r="63" spans="1:13" ht="17.25" customHeight="1">
      <c r="A63" s="104">
        <v>47</v>
      </c>
      <c r="B63" s="31"/>
      <c r="C63" s="32"/>
      <c r="D63" s="3"/>
      <c r="E63" s="7"/>
      <c r="F63" s="6"/>
      <c r="G63" s="9"/>
      <c r="H63" s="1"/>
      <c r="I63" s="10"/>
      <c r="J63" s="1"/>
      <c r="K63" s="10"/>
      <c r="L63" s="103">
        <f ca="1" t="shared" si="0"/>
      </c>
      <c r="M63" s="70">
        <f t="shared" si="1"/>
      </c>
    </row>
    <row r="64" spans="1:13" ht="17.25" customHeight="1">
      <c r="A64" s="104">
        <v>48</v>
      </c>
      <c r="B64" s="31"/>
      <c r="C64" s="32"/>
      <c r="D64" s="3"/>
      <c r="E64" s="7"/>
      <c r="F64" s="6"/>
      <c r="G64" s="9"/>
      <c r="H64" s="1"/>
      <c r="I64" s="10"/>
      <c r="J64" s="1"/>
      <c r="K64" s="10"/>
      <c r="L64" s="103">
        <f ca="1" t="shared" si="0"/>
      </c>
      <c r="M64" s="70">
        <f t="shared" si="1"/>
      </c>
    </row>
    <row r="65" spans="1:13" ht="17.25" customHeight="1">
      <c r="A65" s="104">
        <v>49</v>
      </c>
      <c r="B65" s="31"/>
      <c r="C65" s="32"/>
      <c r="D65" s="3"/>
      <c r="E65" s="7"/>
      <c r="F65" s="6"/>
      <c r="G65" s="9"/>
      <c r="H65" s="1"/>
      <c r="I65" s="10"/>
      <c r="J65" s="1"/>
      <c r="K65" s="10"/>
      <c r="L65" s="103">
        <f ca="1" t="shared" si="0"/>
      </c>
      <c r="M65" s="70">
        <f t="shared" si="1"/>
      </c>
    </row>
    <row r="66" spans="1:13" ht="17.25" customHeight="1">
      <c r="A66" s="104">
        <v>50</v>
      </c>
      <c r="B66" s="31"/>
      <c r="C66" s="32"/>
      <c r="D66" s="3"/>
      <c r="E66" s="7"/>
      <c r="F66" s="6"/>
      <c r="G66" s="9"/>
      <c r="H66" s="1"/>
      <c r="I66" s="10"/>
      <c r="J66" s="1"/>
      <c r="K66" s="10"/>
      <c r="L66" s="103">
        <f ca="1" t="shared" si="0"/>
      </c>
      <c r="M66" s="70">
        <f t="shared" si="1"/>
      </c>
    </row>
    <row r="67" spans="1:13" ht="17.25" customHeight="1">
      <c r="A67" s="104">
        <v>51</v>
      </c>
      <c r="B67" s="31"/>
      <c r="C67" s="32"/>
      <c r="D67" s="3"/>
      <c r="E67" s="7"/>
      <c r="F67" s="6"/>
      <c r="G67" s="9"/>
      <c r="H67" s="1"/>
      <c r="I67" s="10"/>
      <c r="J67" s="1"/>
      <c r="K67" s="10"/>
      <c r="L67" s="103">
        <f ca="1" t="shared" si="0"/>
      </c>
      <c r="M67" s="70">
        <f t="shared" si="1"/>
      </c>
    </row>
    <row r="68" spans="1:13" ht="17.25" customHeight="1">
      <c r="A68" s="104">
        <v>52</v>
      </c>
      <c r="B68" s="31"/>
      <c r="C68" s="32"/>
      <c r="D68" s="3"/>
      <c r="E68" s="7"/>
      <c r="F68" s="6"/>
      <c r="G68" s="9"/>
      <c r="H68" s="1"/>
      <c r="I68" s="10"/>
      <c r="J68" s="1"/>
      <c r="K68" s="10"/>
      <c r="L68" s="103">
        <f ca="1" t="shared" si="0"/>
      </c>
      <c r="M68" s="70">
        <f t="shared" si="1"/>
      </c>
    </row>
    <row r="69" spans="1:13" ht="17.25" customHeight="1">
      <c r="A69" s="104">
        <v>53</v>
      </c>
      <c r="B69" s="31"/>
      <c r="C69" s="32"/>
      <c r="D69" s="3"/>
      <c r="E69" s="7"/>
      <c r="F69" s="6"/>
      <c r="G69" s="9"/>
      <c r="H69" s="1"/>
      <c r="I69" s="10"/>
      <c r="J69" s="1"/>
      <c r="K69" s="10"/>
      <c r="L69" s="103">
        <f ca="1" t="shared" si="0"/>
      </c>
      <c r="M69" s="70">
        <f t="shared" si="1"/>
      </c>
    </row>
    <row r="70" spans="1:13" ht="17.25" customHeight="1">
      <c r="A70" s="104">
        <v>54</v>
      </c>
      <c r="B70" s="31"/>
      <c r="C70" s="32"/>
      <c r="D70" s="3"/>
      <c r="E70" s="7"/>
      <c r="F70" s="6"/>
      <c r="G70" s="9"/>
      <c r="H70" s="1"/>
      <c r="I70" s="10"/>
      <c r="J70" s="1"/>
      <c r="K70" s="10"/>
      <c r="L70" s="103">
        <f ca="1" t="shared" si="0"/>
      </c>
      <c r="M70" s="70">
        <f t="shared" si="1"/>
      </c>
    </row>
    <row r="71" spans="1:13" ht="17.25" customHeight="1">
      <c r="A71" s="104">
        <v>55</v>
      </c>
      <c r="B71" s="31"/>
      <c r="C71" s="32"/>
      <c r="D71" s="3"/>
      <c r="E71" s="7"/>
      <c r="F71" s="6"/>
      <c r="G71" s="9"/>
      <c r="H71" s="1"/>
      <c r="I71" s="10"/>
      <c r="J71" s="1"/>
      <c r="K71" s="10"/>
      <c r="L71" s="103">
        <f ca="1" t="shared" si="0"/>
      </c>
      <c r="M71" s="70">
        <f t="shared" si="1"/>
      </c>
    </row>
    <row r="72" spans="1:13" ht="17.25" customHeight="1">
      <c r="A72" s="104">
        <v>56</v>
      </c>
      <c r="B72" s="31"/>
      <c r="C72" s="32"/>
      <c r="D72" s="3"/>
      <c r="E72" s="7"/>
      <c r="F72" s="6"/>
      <c r="G72" s="9"/>
      <c r="H72" s="1"/>
      <c r="I72" s="10"/>
      <c r="J72" s="1"/>
      <c r="K72" s="10"/>
      <c r="L72" s="103">
        <f ca="1" t="shared" si="0"/>
      </c>
      <c r="M72" s="70">
        <f t="shared" si="1"/>
      </c>
    </row>
    <row r="73" spans="1:13" ht="17.25" customHeight="1">
      <c r="A73" s="104">
        <v>57</v>
      </c>
      <c r="B73" s="31"/>
      <c r="C73" s="32"/>
      <c r="D73" s="3"/>
      <c r="E73" s="7"/>
      <c r="F73" s="6"/>
      <c r="G73" s="9"/>
      <c r="H73" s="1"/>
      <c r="I73" s="10"/>
      <c r="J73" s="1"/>
      <c r="K73" s="10"/>
      <c r="L73" s="103">
        <f ca="1" t="shared" si="0"/>
      </c>
      <c r="M73" s="70">
        <f t="shared" si="1"/>
      </c>
    </row>
    <row r="74" spans="1:13" ht="17.25" customHeight="1">
      <c r="A74" s="104">
        <v>58</v>
      </c>
      <c r="B74" s="31"/>
      <c r="C74" s="32"/>
      <c r="D74" s="3"/>
      <c r="E74" s="7"/>
      <c r="F74" s="6"/>
      <c r="G74" s="9"/>
      <c r="H74" s="1"/>
      <c r="I74" s="10"/>
      <c r="J74" s="1"/>
      <c r="K74" s="10"/>
      <c r="L74" s="103">
        <f ca="1" t="shared" si="0"/>
      </c>
      <c r="M74" s="70">
        <f t="shared" si="1"/>
      </c>
    </row>
    <row r="75" spans="1:13" ht="17.25" customHeight="1">
      <c r="A75" s="104">
        <v>59</v>
      </c>
      <c r="B75" s="31"/>
      <c r="C75" s="32"/>
      <c r="D75" s="3"/>
      <c r="E75" s="7"/>
      <c r="F75" s="6"/>
      <c r="G75" s="9"/>
      <c r="H75" s="1"/>
      <c r="I75" s="10"/>
      <c r="J75" s="1"/>
      <c r="K75" s="10"/>
      <c r="L75" s="103">
        <f ca="1" t="shared" si="0"/>
      </c>
      <c r="M75" s="70">
        <f t="shared" si="1"/>
      </c>
    </row>
    <row r="76" spans="1:13" ht="17.25" customHeight="1">
      <c r="A76" s="104">
        <v>60</v>
      </c>
      <c r="B76" s="31"/>
      <c r="C76" s="32"/>
      <c r="D76" s="3"/>
      <c r="E76" s="7"/>
      <c r="F76" s="6"/>
      <c r="G76" s="9"/>
      <c r="H76" s="1"/>
      <c r="I76" s="10"/>
      <c r="J76" s="1"/>
      <c r="K76" s="10"/>
      <c r="L76" s="103">
        <f ca="1" t="shared" si="0"/>
      </c>
      <c r="M76" s="70">
        <f t="shared" si="1"/>
      </c>
    </row>
    <row r="77" spans="1:13" ht="17.25" customHeight="1">
      <c r="A77" s="104">
        <v>61</v>
      </c>
      <c r="B77" s="31"/>
      <c r="C77" s="32"/>
      <c r="D77" s="3"/>
      <c r="E77" s="7"/>
      <c r="F77" s="6"/>
      <c r="G77" s="9"/>
      <c r="H77" s="1"/>
      <c r="I77" s="10"/>
      <c r="J77" s="1"/>
      <c r="K77" s="10"/>
      <c r="L77" s="103">
        <f ca="1" t="shared" si="0"/>
      </c>
      <c r="M77" s="70">
        <f t="shared" si="1"/>
      </c>
    </row>
    <row r="78" spans="1:13" ht="17.25" customHeight="1">
      <c r="A78" s="104">
        <v>62</v>
      </c>
      <c r="B78" s="31"/>
      <c r="C78" s="32"/>
      <c r="D78" s="3"/>
      <c r="E78" s="7"/>
      <c r="F78" s="6"/>
      <c r="G78" s="9"/>
      <c r="H78" s="1"/>
      <c r="I78" s="10"/>
      <c r="J78" s="1"/>
      <c r="K78" s="10"/>
      <c r="L78" s="103">
        <f ca="1" t="shared" si="0"/>
      </c>
      <c r="M78" s="70">
        <f t="shared" si="1"/>
      </c>
    </row>
    <row r="79" spans="1:13" ht="17.25" customHeight="1">
      <c r="A79" s="104">
        <v>63</v>
      </c>
      <c r="B79" s="31"/>
      <c r="C79" s="32"/>
      <c r="D79" s="3"/>
      <c r="E79" s="7"/>
      <c r="F79" s="6"/>
      <c r="G79" s="9"/>
      <c r="H79" s="1"/>
      <c r="I79" s="10"/>
      <c r="J79" s="1"/>
      <c r="K79" s="10"/>
      <c r="L79" s="103">
        <f ca="1" t="shared" si="0"/>
      </c>
      <c r="M79" s="70">
        <f t="shared" si="1"/>
      </c>
    </row>
    <row r="80" spans="1:13" ht="17.25" customHeight="1">
      <c r="A80" s="104">
        <v>64</v>
      </c>
      <c r="B80" s="31"/>
      <c r="C80" s="32"/>
      <c r="D80" s="3"/>
      <c r="E80" s="7"/>
      <c r="F80" s="6"/>
      <c r="G80" s="9"/>
      <c r="H80" s="1"/>
      <c r="I80" s="10"/>
      <c r="J80" s="1"/>
      <c r="K80" s="10"/>
      <c r="L80" s="103">
        <f ca="1" t="shared" si="0"/>
      </c>
      <c r="M80" s="70">
        <f t="shared" si="1"/>
      </c>
    </row>
    <row r="81" spans="1:13" ht="17.25" customHeight="1">
      <c r="A81" s="104">
        <v>65</v>
      </c>
      <c r="B81" s="31"/>
      <c r="C81" s="32"/>
      <c r="D81" s="3"/>
      <c r="E81" s="7"/>
      <c r="F81" s="6"/>
      <c r="G81" s="9"/>
      <c r="H81" s="1"/>
      <c r="I81" s="10"/>
      <c r="J81" s="1"/>
      <c r="K81" s="10"/>
      <c r="L81" s="103">
        <f ca="1" t="shared" si="0"/>
      </c>
      <c r="M81" s="70">
        <f t="shared" si="1"/>
      </c>
    </row>
    <row r="82" spans="1:13" ht="17.25" customHeight="1">
      <c r="A82" s="104">
        <v>66</v>
      </c>
      <c r="B82" s="31"/>
      <c r="C82" s="32"/>
      <c r="D82" s="3"/>
      <c r="E82" s="7"/>
      <c r="F82" s="6"/>
      <c r="G82" s="9"/>
      <c r="H82" s="1"/>
      <c r="I82" s="10"/>
      <c r="J82" s="1"/>
      <c r="K82" s="10"/>
      <c r="L82" s="103">
        <f aca="true" ca="1" t="shared" si="2" ref="L82:L96">IF(B82="","",LEFTB(OFFSET($P$11,MATCH($J$9,$N$12:$N$19,0),0),4)&amp;F82)</f>
      </c>
      <c r="M82" s="70">
        <f aca="true" t="shared" si="3" ref="M82:M96">IF(AND(LEFTB($J$9,4)="中学",E82=3),LEFTB($J$9,4)&amp;E82&amp;F82,L82)</f>
      </c>
    </row>
    <row r="83" spans="1:13" ht="17.25" customHeight="1">
      <c r="A83" s="104">
        <v>67</v>
      </c>
      <c r="B83" s="31"/>
      <c r="C83" s="32"/>
      <c r="D83" s="3"/>
      <c r="E83" s="7"/>
      <c r="F83" s="6"/>
      <c r="G83" s="9"/>
      <c r="H83" s="1"/>
      <c r="I83" s="10"/>
      <c r="J83" s="1"/>
      <c r="K83" s="10"/>
      <c r="L83" s="103">
        <f ca="1" t="shared" si="2"/>
      </c>
      <c r="M83" s="70">
        <f t="shared" si="3"/>
      </c>
    </row>
    <row r="84" spans="1:13" ht="17.25" customHeight="1">
      <c r="A84" s="104">
        <v>68</v>
      </c>
      <c r="B84" s="31"/>
      <c r="C84" s="32"/>
      <c r="D84" s="3"/>
      <c r="E84" s="7"/>
      <c r="F84" s="6"/>
      <c r="G84" s="9"/>
      <c r="H84" s="1"/>
      <c r="I84" s="10"/>
      <c r="J84" s="1"/>
      <c r="K84" s="10"/>
      <c r="L84" s="103">
        <f ca="1" t="shared" si="2"/>
      </c>
      <c r="M84" s="70">
        <f t="shared" si="3"/>
      </c>
    </row>
    <row r="85" spans="1:13" ht="17.25" customHeight="1">
      <c r="A85" s="104">
        <v>69</v>
      </c>
      <c r="B85" s="31"/>
      <c r="C85" s="32"/>
      <c r="D85" s="3"/>
      <c r="E85" s="7"/>
      <c r="F85" s="6"/>
      <c r="G85" s="9"/>
      <c r="H85" s="1"/>
      <c r="I85" s="10"/>
      <c r="J85" s="1"/>
      <c r="K85" s="10"/>
      <c r="L85" s="103">
        <f ca="1" t="shared" si="2"/>
      </c>
      <c r="M85" s="70">
        <f t="shared" si="3"/>
      </c>
    </row>
    <row r="86" spans="1:13" ht="17.25" customHeight="1">
      <c r="A86" s="104">
        <v>70</v>
      </c>
      <c r="B86" s="31"/>
      <c r="C86" s="32"/>
      <c r="D86" s="3"/>
      <c r="E86" s="7"/>
      <c r="F86" s="6"/>
      <c r="G86" s="9"/>
      <c r="H86" s="1"/>
      <c r="I86" s="10"/>
      <c r="J86" s="1"/>
      <c r="K86" s="10"/>
      <c r="L86" s="103">
        <f ca="1" t="shared" si="2"/>
      </c>
      <c r="M86" s="70">
        <f t="shared" si="3"/>
      </c>
    </row>
    <row r="87" spans="1:13" ht="17.25" customHeight="1">
      <c r="A87" s="104">
        <v>71</v>
      </c>
      <c r="B87" s="31"/>
      <c r="C87" s="32"/>
      <c r="D87" s="3"/>
      <c r="E87" s="7"/>
      <c r="F87" s="6"/>
      <c r="G87" s="9"/>
      <c r="H87" s="1"/>
      <c r="I87" s="10"/>
      <c r="J87" s="1"/>
      <c r="K87" s="10"/>
      <c r="L87" s="103">
        <f ca="1" t="shared" si="2"/>
      </c>
      <c r="M87" s="70">
        <f t="shared" si="3"/>
      </c>
    </row>
    <row r="88" spans="1:13" ht="17.25" customHeight="1">
      <c r="A88" s="104">
        <v>72</v>
      </c>
      <c r="B88" s="31"/>
      <c r="C88" s="32"/>
      <c r="D88" s="3"/>
      <c r="E88" s="7"/>
      <c r="F88" s="6"/>
      <c r="G88" s="9"/>
      <c r="H88" s="1"/>
      <c r="I88" s="10"/>
      <c r="J88" s="1"/>
      <c r="K88" s="10"/>
      <c r="L88" s="103">
        <f ca="1" t="shared" si="2"/>
      </c>
      <c r="M88" s="70">
        <f t="shared" si="3"/>
      </c>
    </row>
    <row r="89" spans="1:13" ht="17.25" customHeight="1">
      <c r="A89" s="104">
        <v>73</v>
      </c>
      <c r="B89" s="31"/>
      <c r="C89" s="32"/>
      <c r="D89" s="3"/>
      <c r="E89" s="7"/>
      <c r="F89" s="6"/>
      <c r="G89" s="9"/>
      <c r="H89" s="1"/>
      <c r="I89" s="10"/>
      <c r="J89" s="1"/>
      <c r="K89" s="10"/>
      <c r="L89" s="103">
        <f ca="1" t="shared" si="2"/>
      </c>
      <c r="M89" s="70">
        <f t="shared" si="3"/>
      </c>
    </row>
    <row r="90" spans="1:13" ht="17.25" customHeight="1">
      <c r="A90" s="104">
        <v>74</v>
      </c>
      <c r="B90" s="31"/>
      <c r="C90" s="32"/>
      <c r="D90" s="3"/>
      <c r="E90" s="7"/>
      <c r="F90" s="6"/>
      <c r="G90" s="9"/>
      <c r="H90" s="1"/>
      <c r="I90" s="10"/>
      <c r="J90" s="1"/>
      <c r="K90" s="10"/>
      <c r="L90" s="103">
        <f ca="1" t="shared" si="2"/>
      </c>
      <c r="M90" s="70">
        <f t="shared" si="3"/>
      </c>
    </row>
    <row r="91" spans="1:13" ht="17.25" customHeight="1">
      <c r="A91" s="104">
        <v>75</v>
      </c>
      <c r="B91" s="31"/>
      <c r="C91" s="32"/>
      <c r="D91" s="3"/>
      <c r="E91" s="7"/>
      <c r="F91" s="6"/>
      <c r="G91" s="9"/>
      <c r="H91" s="1"/>
      <c r="I91" s="10"/>
      <c r="J91" s="1"/>
      <c r="K91" s="10"/>
      <c r="L91" s="103">
        <f ca="1" t="shared" si="2"/>
      </c>
      <c r="M91" s="70">
        <f t="shared" si="3"/>
      </c>
    </row>
    <row r="92" spans="1:13" ht="17.25" customHeight="1">
      <c r="A92" s="104">
        <v>76</v>
      </c>
      <c r="B92" s="31"/>
      <c r="C92" s="32"/>
      <c r="D92" s="3"/>
      <c r="E92" s="7"/>
      <c r="F92" s="6"/>
      <c r="G92" s="9"/>
      <c r="H92" s="1"/>
      <c r="I92" s="10"/>
      <c r="J92" s="1"/>
      <c r="K92" s="10"/>
      <c r="L92" s="103">
        <f ca="1" t="shared" si="2"/>
      </c>
      <c r="M92" s="70">
        <f t="shared" si="3"/>
      </c>
    </row>
    <row r="93" spans="1:13" ht="17.25" customHeight="1">
      <c r="A93" s="104">
        <v>77</v>
      </c>
      <c r="B93" s="31"/>
      <c r="C93" s="32"/>
      <c r="D93" s="3"/>
      <c r="E93" s="7"/>
      <c r="F93" s="6"/>
      <c r="G93" s="9"/>
      <c r="H93" s="1"/>
      <c r="I93" s="10"/>
      <c r="J93" s="1"/>
      <c r="K93" s="10"/>
      <c r="L93" s="103">
        <f ca="1" t="shared" si="2"/>
      </c>
      <c r="M93" s="70">
        <f t="shared" si="3"/>
      </c>
    </row>
    <row r="94" spans="1:13" ht="17.25" customHeight="1">
      <c r="A94" s="104">
        <v>78</v>
      </c>
      <c r="B94" s="31"/>
      <c r="C94" s="32"/>
      <c r="D94" s="3"/>
      <c r="E94" s="7"/>
      <c r="F94" s="6"/>
      <c r="G94" s="9"/>
      <c r="H94" s="1"/>
      <c r="I94" s="10"/>
      <c r="J94" s="1"/>
      <c r="K94" s="10"/>
      <c r="L94" s="103">
        <f ca="1" t="shared" si="2"/>
      </c>
      <c r="M94" s="70">
        <f t="shared" si="3"/>
      </c>
    </row>
    <row r="95" spans="1:13" ht="17.25" customHeight="1">
      <c r="A95" s="104">
        <v>79</v>
      </c>
      <c r="B95" s="31"/>
      <c r="C95" s="32"/>
      <c r="D95" s="3"/>
      <c r="E95" s="7"/>
      <c r="F95" s="6"/>
      <c r="G95" s="9"/>
      <c r="H95" s="1"/>
      <c r="I95" s="10"/>
      <c r="J95" s="1"/>
      <c r="K95" s="10"/>
      <c r="L95" s="103">
        <f ca="1" t="shared" si="2"/>
      </c>
      <c r="M95" s="70">
        <f t="shared" si="3"/>
      </c>
    </row>
    <row r="96" spans="1:13" ht="17.25" customHeight="1">
      <c r="A96" s="104">
        <v>80</v>
      </c>
      <c r="B96" s="31"/>
      <c r="C96" s="32"/>
      <c r="D96" s="3"/>
      <c r="E96" s="7"/>
      <c r="F96" s="6"/>
      <c r="G96" s="9"/>
      <c r="H96" s="1"/>
      <c r="I96" s="10"/>
      <c r="J96" s="1"/>
      <c r="K96" s="10"/>
      <c r="L96" s="103">
        <f ca="1" t="shared" si="2"/>
      </c>
      <c r="M96" s="70">
        <f t="shared" si="3"/>
      </c>
    </row>
  </sheetData>
  <sheetProtection sheet="1"/>
  <mergeCells count="31">
    <mergeCell ref="D1:E1"/>
    <mergeCell ref="J13:K13"/>
    <mergeCell ref="J14:K14"/>
    <mergeCell ref="J11:K11"/>
    <mergeCell ref="I4:K4"/>
    <mergeCell ref="H13:I13"/>
    <mergeCell ref="F7:H7"/>
    <mergeCell ref="H11:I11"/>
    <mergeCell ref="D14:G14"/>
    <mergeCell ref="D13:G13"/>
    <mergeCell ref="D12:G12"/>
    <mergeCell ref="D11:G11"/>
    <mergeCell ref="C4:G4"/>
    <mergeCell ref="H14:I14"/>
    <mergeCell ref="E5:G5"/>
    <mergeCell ref="J9:K9"/>
    <mergeCell ref="A4:B4"/>
    <mergeCell ref="J12:K12"/>
    <mergeCell ref="A9:B9"/>
    <mergeCell ref="A7:B7"/>
    <mergeCell ref="D9:E9"/>
    <mergeCell ref="A1:C1"/>
    <mergeCell ref="F1:K1"/>
    <mergeCell ref="C5:D5"/>
    <mergeCell ref="C7:E7"/>
    <mergeCell ref="A5:B5"/>
    <mergeCell ref="H12:I12"/>
    <mergeCell ref="I3:K3"/>
    <mergeCell ref="H5:K5"/>
    <mergeCell ref="I7:K7"/>
    <mergeCell ref="F9:H9"/>
  </mergeCells>
  <dataValidations count="21">
    <dataValidation type="custom" allowBlank="1" showInputMessage="1" showErrorMessage="1" promptTitle="ﾌﾘｶﾞﾅ" prompt="競技者氏名のﾌﾘｶﾞﾅを入力してください｡&#10;姓と名の間は半角ｽﾍﾟｰｽ｡" errorTitle="お願い!" error="半角カタカナで入力し，姓と名の間は半角スペースで一文字空けてください｡" imeMode="halfKatakana" sqref="D17:D96">
      <formula1>AND(LEN(D17)=LENB(D17),LEN(D17)-LEN(SUBSTITUTE(D17," ",""))=1)</formula1>
    </dataValidation>
    <dataValidation type="list" allowBlank="1" showInputMessage="1" showErrorMessage="1" promptTitle="性別" prompt="リストから選択してください。&#10;男=1  女=2" errorTitle="性別" error="男=【1】&#10;女=【2】   の数字を入力してください。" sqref="F17:F96">
      <formula1>性別</formula1>
    </dataValidation>
    <dataValidation allowBlank="1" showInputMessage="1" showErrorMessage="1" promptTitle="学年" prompt="大学生～中学生は学年を半角で入力してください。&#10;" imeMode="disabled" sqref="E17:E96"/>
    <dataValidation allowBlank="1" showErrorMessage="1" sqref="C16:E16 H16:K16"/>
    <dataValidation allowBlank="1" showInputMessage="1" showErrorMessage="1" promptTitle="最近の最高記録" prompt="必ず記入してください。&#10;番組編成で必要になります。&#10;また【m】や【分】【秒】は省いて数字のみを記入してください。&#10;　800m　→　20397　　　　やり投　→　5572&#10;【分】や【秒】や【秒以下】は2桁で記入してください。" sqref="L16"/>
    <dataValidation type="list" showInputMessage="1" showErrorMessage="1" promptTitle="都道府県" prompt="所属団体の都道府県&#10;（選手の登録都道府県ではありません）" errorTitle="都道府県" error="リストから選択してください。" sqref="C9">
      <formula1>都道府県名</formula1>
    </dataValidation>
    <dataValidation allowBlank="1" showInputMessage="1" showErrorMessage="1" promptTitle="略称" prompt="プログラムに載る所属名です。&#10;高校は　【○○高】　　中学は　【○○中】&#10;を記入してください。" sqref="F9:H9"/>
    <dataValidation type="list" allowBlank="1" showInputMessage="1" showErrorMessage="1" promptTitle="登録都道府県" prompt="選手が登録している都道府県を&#10;リストから選択してください。" errorTitle="都道府県" error="▼のプルダウンから選択してください。" sqref="G17:G96">
      <formula1>県名_個人</formula1>
    </dataValidation>
    <dataValidation type="list" allowBlank="1" showInputMessage="1" showErrorMessage="1" sqref="D1:E1">
      <formula1>"第1・2回,第3・4回"</formula1>
    </dataValidation>
    <dataValidation type="list" allowBlank="1" showInputMessage="1" showErrorMessage="1" promptTitle="種別" prompt="リストから選択&#10;県外の団体は、&#10;「（県外）」を&#10;選んでください。" sqref="J9:K9">
      <formula1>$N$12:$N$19</formula1>
    </dataValidation>
    <dataValidation type="list" allowBlank="1" showInputMessage="1" showErrorMessage="1" sqref="H17:H96">
      <formula1>IF(M17="一般1",一般男子,IF(M17="一般2",一般女子,IF(M17="高校1",高校男子,IF(M17="高校2",高校女子,IF(M17="中学1",中学男子,IF(M17="中学2",中学女子,IF(M17="中学31",中学3年男子,IF(M17="中学32",中学3年女子,""))))))))</formula1>
    </dataValidation>
    <dataValidation type="list" allowBlank="1" showInputMessage="1" showErrorMessage="1" sqref="J17:J96">
      <formula1>IF(M17="一般1",一般男子,IF(M17="一般2",一般女子,IF(M17="高校1",高校男子,IF(M17="高校2",高校女子,IF(M17="中学1",中学男子,IF(M17="中学2",中学女子,IF(M17="中学31",中学3年男子,IF(M17="中学32",中学3年女子,""))))))))</formula1>
    </dataValidation>
    <dataValidation allowBlank="1" showInputMessage="1" showErrorMessage="1" promptTitle="所属正式名称" prompt="所属の正式名称を入力" sqref="C4:G4"/>
    <dataValidation allowBlank="1" showInputMessage="1" showErrorMessage="1" promptTitle="所属長" prompt="所属長の氏名を入力" sqref="I4:K4"/>
    <dataValidation allowBlank="1" showInputMessage="1" showErrorMessage="1" promptTitle="所属郵便番号" prompt="所属の郵便番号を入力" sqref="C5:D5"/>
    <dataValidation allowBlank="1" showInputMessage="1" showErrorMessage="1" promptTitle="所属住所" prompt="所属の住所を入力" sqref="H5:K5"/>
    <dataValidation allowBlank="1" showInputMessage="1" showErrorMessage="1" promptTitle="申込責任者" prompt="申込責任者の氏名を入力" sqref="C7:E7"/>
    <dataValidation allowBlank="1" showInputMessage="1" showErrorMessage="1" promptTitle="緊急連絡先" prompt="申込者の緊急連絡先を入力&#10;※エントリーについて不明な点があれば連絡をすることがありますので&#10;できるかぎり携帯電話の番号を入力してください。" sqref="I7:K7"/>
    <dataValidation allowBlank="1" showInputMessage="1" showErrorMessage="1" promptTitle="ﾅﾝﾊﾞｰ" prompt="競技者のｱｽﾘｰﾄﾋﾞﾌﾞｽのﾅﾝﾊﾞｰを入力してください。&#10;「-」等は入力せず、数字のみ半角で入力してください。&#10;例）「1-2345」→「12345」" imeMode="halfAlpha" sqref="B17:B96"/>
    <dataValidation allowBlank="1" showInputMessage="1" showErrorMessage="1" promptTitle="氏名" prompt="競技者の氏名を全角で入力してください。&#10;姓と名の間は全角スペースを入れてください。" imeMode="on" sqref="C17:C96"/>
    <dataValidation type="whole" allowBlank="1" showInputMessage="1" showErrorMessage="1" promptTitle="最高記録" prompt="「m」は省いて数字のみ入力してください。&#10;※「m」は自動で表示されます。" errorTitle="最高記録" error="数字のみを記入してください。" sqref="I17:I96 K17:K96">
      <formula1>0</formula1>
      <formula2>9999</formula2>
    </dataValidation>
  </dataValidations>
  <printOptions horizontalCentered="1"/>
  <pageMargins left="0" right="0" top="0.3937007874015748" bottom="0.5118110236220472" header="0.31496062992125984" footer="0.31496062992125984"/>
  <pageSetup blackAndWhite="1" horizontalDpi="600" verticalDpi="600" orientation="portrait" paperSize="9" r:id="rId2"/>
  <headerFooter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101"/>
  <sheetViews>
    <sheetView zoomScalePageLayoutView="0" workbookViewId="0" topLeftCell="A1">
      <selection activeCell="G29" sqref="G29"/>
    </sheetView>
  </sheetViews>
  <sheetFormatPr defaultColWidth="9.00390625" defaultRowHeight="13.5"/>
  <cols>
    <col min="1" max="1" width="10.50390625" style="28" bestFit="1" customWidth="1"/>
    <col min="2" max="2" width="15.00390625" style="28" bestFit="1" customWidth="1"/>
    <col min="3" max="3" width="11.625" style="28" bestFit="1" customWidth="1"/>
    <col min="4" max="5" width="3.50390625" style="28" bestFit="1" customWidth="1"/>
    <col min="6" max="6" width="7.50390625" style="28" bestFit="1" customWidth="1"/>
    <col min="7" max="8" width="3.50390625" style="28" bestFit="1" customWidth="1"/>
    <col min="9" max="9" width="5.50390625" style="28" bestFit="1" customWidth="1"/>
    <col min="10" max="11" width="12.75390625" style="28" bestFit="1" customWidth="1"/>
    <col min="12" max="16384" width="9.00390625" style="28" customWidth="1"/>
  </cols>
  <sheetData>
    <row r="1" spans="1:13" s="24" customFormat="1" ht="13.5">
      <c r="A1" s="24" t="s">
        <v>73</v>
      </c>
      <c r="B1" s="24" t="s">
        <v>74</v>
      </c>
      <c r="C1" s="24" t="s">
        <v>75</v>
      </c>
      <c r="D1" s="24" t="s">
        <v>76</v>
      </c>
      <c r="E1" s="25" t="s">
        <v>77</v>
      </c>
      <c r="F1" s="24" t="s">
        <v>78</v>
      </c>
      <c r="G1" s="24" t="s">
        <v>79</v>
      </c>
      <c r="H1" s="24" t="s">
        <v>80</v>
      </c>
      <c r="I1" s="24" t="s">
        <v>81</v>
      </c>
      <c r="J1" s="26" t="s">
        <v>82</v>
      </c>
      <c r="K1" s="26" t="s">
        <v>83</v>
      </c>
      <c r="L1" s="27"/>
      <c r="M1" s="27"/>
    </row>
    <row r="2" spans="1:11" ht="13.5">
      <c r="A2" s="28">
        <f>IF('申込一覧'!B17="","",'申込一覧'!F17*10000+'申込一覧'!B17&amp;'申込一覧'!$M$11&amp;E2)</f>
      </c>
      <c r="B2" s="28">
        <f>IF('申込一覧'!C17="","",'申込一覧'!C17&amp;IF('申込一覧'!E17="","","("&amp;'申込一覧'!E17&amp;")"))</f>
      </c>
      <c r="C2" s="28">
        <f>IF('申込一覧'!D17="","",'申込一覧'!D17)</f>
      </c>
      <c r="D2" s="28">
        <f>IF('申込一覧'!F17="","",'申込一覧'!F17)</f>
        <v>1</v>
      </c>
      <c r="E2" s="28">
        <f ca="1">IF('申込一覧'!B17="","",OFFSET('名前'!$S$4,MATCH('申込一覧'!G17,'名前'!$T$5:$T$52,0),0))</f>
      </c>
      <c r="F2" s="28">
        <f>IF('申込一覧'!B17="","",'申込一覧'!$F$9)</f>
      </c>
      <c r="G2" s="28">
        <f>IF('申込一覧'!B17="","",0)</f>
      </c>
      <c r="H2" s="28">
        <f>IF('申込一覧'!B17="","",0)</f>
      </c>
      <c r="I2" s="28">
        <f>IF('申込一覧'!B17="","",'申込一覧'!B17)</f>
      </c>
      <c r="J2" s="28">
        <f>IF('申込一覧'!H17="","",INDEX('名前'!$P$4:$P$35,MATCH('申込一覧'!H17,'名前'!$Q$4:$Q$35,0))&amp;" "&amp;RIGHTB(100000+'申込一覧'!I17,5))</f>
      </c>
      <c r="K2" s="28">
        <f>IF('申込一覧'!J17="","",INDEX('名前'!$P$4:$P$35,MATCH('申込一覧'!J17,'名前'!$Q$4:$Q$35,0))&amp;" "&amp;RIGHTB(100000+'申込一覧'!K17,5))</f>
      </c>
    </row>
    <row r="3" spans="1:11" ht="13.5">
      <c r="A3" s="28">
        <f>IF('申込一覧'!B18="","",'申込一覧'!F18*10000+'申込一覧'!B18&amp;'申込一覧'!$M$11&amp;E3)</f>
      </c>
      <c r="B3" s="28">
        <f>IF('申込一覧'!C18="","",'申込一覧'!C18&amp;IF('申込一覧'!E18="","","("&amp;'申込一覧'!E18&amp;")"))</f>
      </c>
      <c r="C3" s="28">
        <f>IF('申込一覧'!D18="","",'申込一覧'!D18)</f>
      </c>
      <c r="D3" s="28">
        <f>IF('申込一覧'!F18="","",'申込一覧'!F18)</f>
      </c>
      <c r="E3" s="28">
        <f ca="1">IF('申込一覧'!B18="","",OFFSET('名前'!$S$4,MATCH('申込一覧'!G18,'名前'!$T$5:$T$52,0),0))</f>
      </c>
      <c r="F3" s="28">
        <f>IF('申込一覧'!B18="","",'申込一覧'!$F$9)</f>
      </c>
      <c r="G3" s="28">
        <f>IF('申込一覧'!B18="","",0)</f>
      </c>
      <c r="H3" s="28">
        <f>IF('申込一覧'!B18="","",0)</f>
      </c>
      <c r="I3" s="28">
        <f>IF('申込一覧'!B18="","",'申込一覧'!B18)</f>
      </c>
      <c r="J3" s="28">
        <f>IF('申込一覧'!H18="","",INDEX('名前'!$P$4:$P$35,MATCH('申込一覧'!H18,'名前'!$Q$4:$Q$35,0))&amp;" "&amp;RIGHTB(100000+'申込一覧'!I18,5))</f>
      </c>
      <c r="K3" s="28">
        <f>IF('申込一覧'!J18="","",INDEX('名前'!$P$4:$P$35,MATCH('申込一覧'!J18,'名前'!$Q$4:$Q$35,0))&amp;" "&amp;RIGHTB(100000+'申込一覧'!K18,5))</f>
      </c>
    </row>
    <row r="4" spans="1:11" ht="13.5">
      <c r="A4" s="28">
        <f>IF('申込一覧'!B19="","",'申込一覧'!F19*10000+'申込一覧'!B19&amp;'申込一覧'!$M$11&amp;E4)</f>
      </c>
      <c r="B4" s="28">
        <f>IF('申込一覧'!C19="","",'申込一覧'!C19&amp;IF('申込一覧'!E19="","","("&amp;'申込一覧'!E19&amp;")"))</f>
      </c>
      <c r="C4" s="28">
        <f>IF('申込一覧'!D19="","",'申込一覧'!D19)</f>
      </c>
      <c r="D4" s="28">
        <f>IF('申込一覧'!F19="","",'申込一覧'!F19)</f>
      </c>
      <c r="E4" s="28">
        <f ca="1">IF('申込一覧'!B19="","",OFFSET('名前'!$S$4,MATCH('申込一覧'!G19,'名前'!$T$5:$T$52,0),0))</f>
      </c>
      <c r="F4" s="28">
        <f>IF('申込一覧'!B19="","",'申込一覧'!$F$9)</f>
      </c>
      <c r="G4" s="28">
        <f>IF('申込一覧'!B19="","",0)</f>
      </c>
      <c r="H4" s="28">
        <f>IF('申込一覧'!B19="","",0)</f>
      </c>
      <c r="I4" s="28">
        <f>IF('申込一覧'!B19="","",'申込一覧'!B19)</f>
      </c>
      <c r="J4" s="28">
        <f>IF('申込一覧'!H19="","",INDEX('名前'!$P$4:$P$35,MATCH('申込一覧'!H19,'名前'!$Q$4:$Q$35,0))&amp;" "&amp;RIGHTB(100000+'申込一覧'!I19,5))</f>
      </c>
      <c r="K4" s="28">
        <f>IF('申込一覧'!J19="","",INDEX('名前'!$P$4:$P$35,MATCH('申込一覧'!J19,'名前'!$Q$4:$Q$35,0))&amp;" "&amp;RIGHTB(100000+'申込一覧'!K19,5))</f>
      </c>
    </row>
    <row r="5" spans="1:11" ht="13.5">
      <c r="A5" s="28">
        <f>IF('申込一覧'!B20="","",'申込一覧'!F20*10000+'申込一覧'!B20&amp;'申込一覧'!$M$11&amp;E5)</f>
      </c>
      <c r="B5" s="28">
        <f>IF('申込一覧'!C20="","",'申込一覧'!C20&amp;IF('申込一覧'!E20="","","("&amp;'申込一覧'!E20&amp;")"))</f>
      </c>
      <c r="C5" s="28">
        <f>IF('申込一覧'!D20="","",'申込一覧'!D20)</f>
      </c>
      <c r="D5" s="28">
        <f>IF('申込一覧'!F20="","",'申込一覧'!F20)</f>
      </c>
      <c r="E5" s="28">
        <f ca="1">IF('申込一覧'!B20="","",OFFSET('名前'!$S$4,MATCH('申込一覧'!G20,'名前'!$T$5:$T$52,0),0))</f>
      </c>
      <c r="F5" s="28">
        <f>IF('申込一覧'!B20="","",'申込一覧'!$F$9)</f>
      </c>
      <c r="G5" s="28">
        <f>IF('申込一覧'!B20="","",0)</f>
      </c>
      <c r="H5" s="28">
        <f>IF('申込一覧'!B20="","",0)</f>
      </c>
      <c r="I5" s="28">
        <f>IF('申込一覧'!B20="","",'申込一覧'!B20)</f>
      </c>
      <c r="J5" s="28">
        <f>IF('申込一覧'!H20="","",INDEX('名前'!$P$4:$P$35,MATCH('申込一覧'!H20,'名前'!$Q$4:$Q$35,0))&amp;" "&amp;RIGHTB(100000+'申込一覧'!I20,5))</f>
      </c>
      <c r="K5" s="28">
        <f>IF('申込一覧'!J20="","",INDEX('名前'!$P$4:$P$35,MATCH('申込一覧'!J20,'名前'!$Q$4:$Q$35,0))&amp;" "&amp;RIGHTB(100000+'申込一覧'!K20,5))</f>
      </c>
    </row>
    <row r="6" spans="1:11" ht="13.5">
      <c r="A6" s="28">
        <f>IF('申込一覧'!B21="","",'申込一覧'!F21*10000+'申込一覧'!B21&amp;'申込一覧'!$M$11&amp;E6)</f>
      </c>
      <c r="B6" s="28">
        <f>IF('申込一覧'!C21="","",'申込一覧'!C21&amp;IF('申込一覧'!E21="","","("&amp;'申込一覧'!E21&amp;")"))</f>
      </c>
      <c r="C6" s="28">
        <f>IF('申込一覧'!D21="","",'申込一覧'!D21)</f>
      </c>
      <c r="D6" s="28">
        <f>IF('申込一覧'!F21="","",'申込一覧'!F21)</f>
      </c>
      <c r="E6" s="28">
        <f ca="1">IF('申込一覧'!B21="","",OFFSET('名前'!$S$4,MATCH('申込一覧'!G21,'名前'!$T$5:$T$52,0),0))</f>
      </c>
      <c r="F6" s="28">
        <f>IF('申込一覧'!B21="","",'申込一覧'!$F$9)</f>
      </c>
      <c r="G6" s="28">
        <f>IF('申込一覧'!B21="","",0)</f>
      </c>
      <c r="H6" s="28">
        <f>IF('申込一覧'!B21="","",0)</f>
      </c>
      <c r="I6" s="28">
        <f>IF('申込一覧'!B21="","",'申込一覧'!B21)</f>
      </c>
      <c r="J6" s="28">
        <f>IF('申込一覧'!H21="","",INDEX('名前'!$P$4:$P$35,MATCH('申込一覧'!H21,'名前'!$Q$4:$Q$35,0))&amp;" "&amp;RIGHTB(100000+'申込一覧'!I21,5))</f>
      </c>
      <c r="K6" s="28">
        <f>IF('申込一覧'!J21="","",INDEX('名前'!$P$4:$P$35,MATCH('申込一覧'!J21,'名前'!$Q$4:$Q$35,0))&amp;" "&amp;RIGHTB(100000+'申込一覧'!K21,5))</f>
      </c>
    </row>
    <row r="7" spans="1:11" ht="13.5">
      <c r="A7" s="28">
        <f>IF('申込一覧'!B22="","",'申込一覧'!F22*10000+'申込一覧'!B22&amp;'申込一覧'!$M$11&amp;E7)</f>
      </c>
      <c r="B7" s="28">
        <f>IF('申込一覧'!C22="","",'申込一覧'!C22&amp;IF('申込一覧'!E22="","","("&amp;'申込一覧'!E22&amp;")"))</f>
      </c>
      <c r="C7" s="28">
        <f>IF('申込一覧'!D22="","",'申込一覧'!D22)</f>
      </c>
      <c r="D7" s="28">
        <f>IF('申込一覧'!F22="","",'申込一覧'!F22)</f>
      </c>
      <c r="E7" s="28">
        <f ca="1">IF('申込一覧'!B22="","",OFFSET('名前'!$S$4,MATCH('申込一覧'!G22,'名前'!$T$5:$T$52,0),0))</f>
      </c>
      <c r="F7" s="28">
        <f>IF('申込一覧'!B22="","",'申込一覧'!$F$9)</f>
      </c>
      <c r="G7" s="28">
        <f>IF('申込一覧'!B22="","",0)</f>
      </c>
      <c r="H7" s="28">
        <f>IF('申込一覧'!B22="","",0)</f>
      </c>
      <c r="I7" s="28">
        <f>IF('申込一覧'!B22="","",'申込一覧'!B22)</f>
      </c>
      <c r="J7" s="28">
        <f>IF('申込一覧'!H22="","",INDEX('名前'!$P$4:$P$35,MATCH('申込一覧'!H22,'名前'!$Q$4:$Q$35,0))&amp;" "&amp;RIGHTB(100000+'申込一覧'!I22,5))</f>
      </c>
      <c r="K7" s="28">
        <f>IF('申込一覧'!J22="","",INDEX('名前'!$P$4:$P$35,MATCH('申込一覧'!J22,'名前'!$Q$4:$Q$35,0))&amp;" "&amp;RIGHTB(100000+'申込一覧'!K22,5))</f>
      </c>
    </row>
    <row r="8" spans="1:11" ht="13.5">
      <c r="A8" s="28">
        <f>IF('申込一覧'!B23="","",'申込一覧'!F23*10000+'申込一覧'!B23&amp;'申込一覧'!$M$11&amp;E8)</f>
      </c>
      <c r="B8" s="28">
        <f>IF('申込一覧'!C23="","",'申込一覧'!C23&amp;IF('申込一覧'!E23="","","("&amp;'申込一覧'!E23&amp;")"))</f>
      </c>
      <c r="C8" s="28">
        <f>IF('申込一覧'!D23="","",'申込一覧'!D23)</f>
      </c>
      <c r="D8" s="28">
        <f>IF('申込一覧'!F23="","",'申込一覧'!F23)</f>
      </c>
      <c r="E8" s="28">
        <f ca="1">IF('申込一覧'!B23="","",OFFSET('名前'!$S$4,MATCH('申込一覧'!G23,'名前'!$T$5:$T$52,0),0))</f>
      </c>
      <c r="F8" s="28">
        <f>IF('申込一覧'!B23="","",'申込一覧'!$F$9)</f>
      </c>
      <c r="G8" s="28">
        <f>IF('申込一覧'!B23="","",0)</f>
      </c>
      <c r="H8" s="28">
        <f>IF('申込一覧'!B23="","",0)</f>
      </c>
      <c r="I8" s="28">
        <f>IF('申込一覧'!B23="","",'申込一覧'!B23)</f>
      </c>
      <c r="J8" s="28">
        <f>IF('申込一覧'!H23="","",INDEX('名前'!$P$4:$P$35,MATCH('申込一覧'!H23,'名前'!$Q$4:$Q$35,0))&amp;" "&amp;RIGHTB(100000+'申込一覧'!I23,5))</f>
      </c>
      <c r="K8" s="28">
        <f>IF('申込一覧'!J23="","",INDEX('名前'!$P$4:$P$35,MATCH('申込一覧'!J23,'名前'!$Q$4:$Q$35,0))&amp;" "&amp;RIGHTB(100000+'申込一覧'!K23,5))</f>
      </c>
    </row>
    <row r="9" spans="1:11" ht="13.5">
      <c r="A9" s="28">
        <f>IF('申込一覧'!B24="","",'申込一覧'!F24*10000+'申込一覧'!B24&amp;'申込一覧'!$M$11&amp;E9)</f>
      </c>
      <c r="B9" s="28">
        <f>IF('申込一覧'!C24="","",'申込一覧'!C24&amp;IF('申込一覧'!E24="","","("&amp;'申込一覧'!E24&amp;")"))</f>
      </c>
      <c r="C9" s="28">
        <f>IF('申込一覧'!D24="","",'申込一覧'!D24)</f>
      </c>
      <c r="D9" s="28">
        <f>IF('申込一覧'!F24="","",'申込一覧'!F24)</f>
      </c>
      <c r="E9" s="28">
        <f ca="1">IF('申込一覧'!B24="","",OFFSET('名前'!$S$4,MATCH('申込一覧'!G24,'名前'!$T$5:$T$52,0),0))</f>
      </c>
      <c r="F9" s="28">
        <f>IF('申込一覧'!B24="","",'申込一覧'!$F$9)</f>
      </c>
      <c r="G9" s="28">
        <f>IF('申込一覧'!B24="","",0)</f>
      </c>
      <c r="H9" s="28">
        <f>IF('申込一覧'!B24="","",0)</f>
      </c>
      <c r="I9" s="28">
        <f>IF('申込一覧'!B24="","",'申込一覧'!B24)</f>
      </c>
      <c r="J9" s="28">
        <f>IF('申込一覧'!H24="","",INDEX('名前'!$P$4:$P$35,MATCH('申込一覧'!H24,'名前'!$Q$4:$Q$35,0))&amp;" "&amp;RIGHTB(100000+'申込一覧'!I24,5))</f>
      </c>
      <c r="K9" s="28">
        <f>IF('申込一覧'!J24="","",INDEX('名前'!$P$4:$P$35,MATCH('申込一覧'!J24,'名前'!$Q$4:$Q$35,0))&amp;" "&amp;RIGHTB(100000+'申込一覧'!K24,5))</f>
      </c>
    </row>
    <row r="10" spans="1:11" ht="13.5">
      <c r="A10" s="28">
        <f>IF('申込一覧'!B25="","",'申込一覧'!F25*10000+'申込一覧'!B25&amp;'申込一覧'!$M$11&amp;E10)</f>
      </c>
      <c r="B10" s="28">
        <f>IF('申込一覧'!C25="","",'申込一覧'!C25&amp;IF('申込一覧'!E25="","","("&amp;'申込一覧'!E25&amp;")"))</f>
      </c>
      <c r="C10" s="28">
        <f>IF('申込一覧'!D25="","",'申込一覧'!D25)</f>
      </c>
      <c r="D10" s="28">
        <f>IF('申込一覧'!F25="","",'申込一覧'!F25)</f>
      </c>
      <c r="E10" s="28">
        <f ca="1">IF('申込一覧'!B25="","",OFFSET('名前'!$S$4,MATCH('申込一覧'!G25,'名前'!$T$5:$T$52,0),0))</f>
      </c>
      <c r="F10" s="28">
        <f>IF('申込一覧'!B25="","",'申込一覧'!$F$9)</f>
      </c>
      <c r="G10" s="28">
        <f>IF('申込一覧'!B25="","",0)</f>
      </c>
      <c r="H10" s="28">
        <f>IF('申込一覧'!B25="","",0)</f>
      </c>
      <c r="I10" s="28">
        <f>IF('申込一覧'!B25="","",'申込一覧'!B25)</f>
      </c>
      <c r="J10" s="28">
        <f>IF('申込一覧'!H25="","",INDEX('名前'!$P$4:$P$35,MATCH('申込一覧'!H25,'名前'!$Q$4:$Q$35,0))&amp;" "&amp;RIGHTB(100000+'申込一覧'!I25,5))</f>
      </c>
      <c r="K10" s="28">
        <f>IF('申込一覧'!J25="","",INDEX('名前'!$P$4:$P$35,MATCH('申込一覧'!J25,'名前'!$Q$4:$Q$35,0))&amp;" "&amp;RIGHTB(100000+'申込一覧'!K25,5))</f>
      </c>
    </row>
    <row r="11" spans="1:11" ht="13.5">
      <c r="A11" s="28">
        <f>IF('申込一覧'!B26="","",'申込一覧'!F26*10000+'申込一覧'!B26&amp;'申込一覧'!$M$11&amp;E11)</f>
      </c>
      <c r="B11" s="28">
        <f>IF('申込一覧'!C26="","",'申込一覧'!C26&amp;IF('申込一覧'!E26="","","("&amp;'申込一覧'!E26&amp;")"))</f>
      </c>
      <c r="C11" s="28">
        <f>IF('申込一覧'!D26="","",'申込一覧'!D26)</f>
      </c>
      <c r="D11" s="28">
        <f>IF('申込一覧'!F26="","",'申込一覧'!F26)</f>
      </c>
      <c r="E11" s="28">
        <f ca="1">IF('申込一覧'!B26="","",OFFSET('名前'!$S$4,MATCH('申込一覧'!G26,'名前'!$T$5:$T$52,0),0))</f>
      </c>
      <c r="F11" s="28">
        <f>IF('申込一覧'!B26="","",'申込一覧'!$F$9)</f>
      </c>
      <c r="G11" s="28">
        <f>IF('申込一覧'!B26="","",0)</f>
      </c>
      <c r="H11" s="28">
        <f>IF('申込一覧'!B26="","",0)</f>
      </c>
      <c r="I11" s="28">
        <f>IF('申込一覧'!B26="","",'申込一覧'!B26)</f>
      </c>
      <c r="J11" s="28">
        <f>IF('申込一覧'!H26="","",INDEX('名前'!$P$4:$P$35,MATCH('申込一覧'!H26,'名前'!$Q$4:$Q$35,0))&amp;" "&amp;RIGHTB(100000+'申込一覧'!I26,5))</f>
      </c>
      <c r="K11" s="28">
        <f>IF('申込一覧'!J26="","",INDEX('名前'!$P$4:$P$35,MATCH('申込一覧'!J26,'名前'!$Q$4:$Q$35,0))&amp;" "&amp;RIGHTB(100000+'申込一覧'!K26,5))</f>
      </c>
    </row>
    <row r="12" spans="1:11" ht="13.5">
      <c r="A12" s="28">
        <f>IF('申込一覧'!B27="","",'申込一覧'!F27*10000+'申込一覧'!B27&amp;'申込一覧'!$M$11&amp;E12)</f>
      </c>
      <c r="B12" s="28">
        <f>IF('申込一覧'!C27="","",'申込一覧'!C27&amp;IF('申込一覧'!E27="","","("&amp;'申込一覧'!E27&amp;")"))</f>
      </c>
      <c r="C12" s="28">
        <f>IF('申込一覧'!D27="","",'申込一覧'!D27)</f>
      </c>
      <c r="D12" s="28">
        <f>IF('申込一覧'!F27="","",'申込一覧'!F27)</f>
      </c>
      <c r="E12" s="28">
        <f ca="1">IF('申込一覧'!B27="","",OFFSET('名前'!$S$4,MATCH('申込一覧'!G27,'名前'!$T$5:$T$52,0),0))</f>
      </c>
      <c r="F12" s="28">
        <f>IF('申込一覧'!B27="","",'申込一覧'!$F$9)</f>
      </c>
      <c r="G12" s="28">
        <f>IF('申込一覧'!B27="","",0)</f>
      </c>
      <c r="H12" s="28">
        <f>IF('申込一覧'!B27="","",0)</f>
      </c>
      <c r="I12" s="28">
        <f>IF('申込一覧'!B27="","",'申込一覧'!B27)</f>
      </c>
      <c r="J12" s="28">
        <f>IF('申込一覧'!H27="","",INDEX('名前'!$P$4:$P$35,MATCH('申込一覧'!H27,'名前'!$Q$4:$Q$35,0))&amp;" "&amp;RIGHTB(100000+'申込一覧'!I27,5))</f>
      </c>
      <c r="K12" s="28">
        <f>IF('申込一覧'!J27="","",INDEX('名前'!$P$4:$P$35,MATCH('申込一覧'!J27,'名前'!$Q$4:$Q$35,0))&amp;" "&amp;RIGHTB(100000+'申込一覧'!K27,5))</f>
      </c>
    </row>
    <row r="13" spans="1:11" ht="13.5">
      <c r="A13" s="28">
        <f>IF('申込一覧'!B28="","",'申込一覧'!F28*10000+'申込一覧'!B28&amp;'申込一覧'!$M$11&amp;E13)</f>
      </c>
      <c r="B13" s="28">
        <f>IF('申込一覧'!C28="","",'申込一覧'!C28&amp;IF('申込一覧'!E28="","","("&amp;'申込一覧'!E28&amp;")"))</f>
      </c>
      <c r="C13" s="28">
        <f>IF('申込一覧'!D28="","",'申込一覧'!D28)</f>
      </c>
      <c r="D13" s="28">
        <f>IF('申込一覧'!F28="","",'申込一覧'!F28)</f>
      </c>
      <c r="E13" s="28">
        <f ca="1">IF('申込一覧'!B28="","",OFFSET('名前'!$S$4,MATCH('申込一覧'!G28,'名前'!$T$5:$T$52,0),0))</f>
      </c>
      <c r="F13" s="28">
        <f>IF('申込一覧'!B28="","",'申込一覧'!$F$9)</f>
      </c>
      <c r="G13" s="28">
        <f>IF('申込一覧'!B28="","",0)</f>
      </c>
      <c r="H13" s="28">
        <f>IF('申込一覧'!B28="","",0)</f>
      </c>
      <c r="I13" s="28">
        <f>IF('申込一覧'!B28="","",'申込一覧'!B28)</f>
      </c>
      <c r="J13" s="28">
        <f>IF('申込一覧'!H28="","",INDEX('名前'!$P$4:$P$35,MATCH('申込一覧'!H28,'名前'!$Q$4:$Q$35,0))&amp;" "&amp;RIGHTB(100000+'申込一覧'!I28,5))</f>
      </c>
      <c r="K13" s="28">
        <f>IF('申込一覧'!J28="","",INDEX('名前'!$P$4:$P$35,MATCH('申込一覧'!J28,'名前'!$Q$4:$Q$35,0))&amp;" "&amp;RIGHTB(100000+'申込一覧'!K28,5))</f>
      </c>
    </row>
    <row r="14" spans="1:11" ht="13.5">
      <c r="A14" s="28">
        <f>IF('申込一覧'!B29="","",'申込一覧'!F29*10000+'申込一覧'!B29&amp;'申込一覧'!$M$11&amp;E14)</f>
      </c>
      <c r="B14" s="28">
        <f>IF('申込一覧'!C29="","",'申込一覧'!C29&amp;IF('申込一覧'!E29="","","("&amp;'申込一覧'!E29&amp;")"))</f>
      </c>
      <c r="C14" s="28">
        <f>IF('申込一覧'!D29="","",'申込一覧'!D29)</f>
      </c>
      <c r="D14" s="28">
        <f>IF('申込一覧'!F29="","",'申込一覧'!F29)</f>
      </c>
      <c r="E14" s="28">
        <f ca="1">IF('申込一覧'!B29="","",OFFSET('名前'!$S$4,MATCH('申込一覧'!G29,'名前'!$T$5:$T$52,0),0))</f>
      </c>
      <c r="F14" s="28">
        <f>IF('申込一覧'!B29="","",'申込一覧'!$F$9)</f>
      </c>
      <c r="G14" s="28">
        <f>IF('申込一覧'!B29="","",0)</f>
      </c>
      <c r="H14" s="28">
        <f>IF('申込一覧'!B29="","",0)</f>
      </c>
      <c r="I14" s="28">
        <f>IF('申込一覧'!B29="","",'申込一覧'!B29)</f>
      </c>
      <c r="J14" s="28">
        <f>IF('申込一覧'!H29="","",INDEX('名前'!$P$4:$P$35,MATCH('申込一覧'!H29,'名前'!$Q$4:$Q$35,0))&amp;" "&amp;RIGHTB(100000+'申込一覧'!I29,5))</f>
      </c>
      <c r="K14" s="28">
        <f>IF('申込一覧'!J29="","",INDEX('名前'!$P$4:$P$35,MATCH('申込一覧'!J29,'名前'!$Q$4:$Q$35,0))&amp;" "&amp;RIGHTB(100000+'申込一覧'!K29,5))</f>
      </c>
    </row>
    <row r="15" spans="1:11" ht="13.5">
      <c r="A15" s="28">
        <f>IF('申込一覧'!B30="","",'申込一覧'!F30*10000+'申込一覧'!B30&amp;'申込一覧'!$M$11&amp;E15)</f>
      </c>
      <c r="B15" s="28">
        <f>IF('申込一覧'!C30="","",'申込一覧'!C30&amp;IF('申込一覧'!E30="","","("&amp;'申込一覧'!E30&amp;")"))</f>
      </c>
      <c r="C15" s="28">
        <f>IF('申込一覧'!D30="","",'申込一覧'!D30)</f>
      </c>
      <c r="D15" s="28">
        <f>IF('申込一覧'!F30="","",'申込一覧'!F30)</f>
      </c>
      <c r="E15" s="28">
        <f ca="1">IF('申込一覧'!B30="","",OFFSET('名前'!$S$4,MATCH('申込一覧'!G30,'名前'!$T$5:$T$52,0),0))</f>
      </c>
      <c r="F15" s="28">
        <f>IF('申込一覧'!B30="","",'申込一覧'!$F$9)</f>
      </c>
      <c r="G15" s="28">
        <f>IF('申込一覧'!B30="","",0)</f>
      </c>
      <c r="H15" s="28">
        <f>IF('申込一覧'!B30="","",0)</f>
      </c>
      <c r="I15" s="28">
        <f>IF('申込一覧'!B30="","",'申込一覧'!B30)</f>
      </c>
      <c r="J15" s="28">
        <f>IF('申込一覧'!H30="","",INDEX('名前'!$P$4:$P$35,MATCH('申込一覧'!H30,'名前'!$Q$4:$Q$35,0))&amp;" "&amp;RIGHTB(100000+'申込一覧'!I30,5))</f>
      </c>
      <c r="K15" s="28">
        <f>IF('申込一覧'!J30="","",INDEX('名前'!$P$4:$P$35,MATCH('申込一覧'!J30,'名前'!$Q$4:$Q$35,0))&amp;" "&amp;RIGHTB(100000+'申込一覧'!K30,5))</f>
      </c>
    </row>
    <row r="16" spans="1:11" ht="13.5">
      <c r="A16" s="28">
        <f>IF('申込一覧'!B31="","",'申込一覧'!F31*10000+'申込一覧'!B31&amp;'申込一覧'!$M$11&amp;E16)</f>
      </c>
      <c r="B16" s="28">
        <f>IF('申込一覧'!C31="","",'申込一覧'!C31&amp;IF('申込一覧'!E31="","","("&amp;'申込一覧'!E31&amp;")"))</f>
      </c>
      <c r="C16" s="28">
        <f>IF('申込一覧'!D31="","",'申込一覧'!D31)</f>
      </c>
      <c r="D16" s="28">
        <f>IF('申込一覧'!F31="","",'申込一覧'!F31)</f>
      </c>
      <c r="E16" s="28">
        <f ca="1">IF('申込一覧'!B31="","",OFFSET('名前'!$S$4,MATCH('申込一覧'!G31,'名前'!$T$5:$T$52,0),0))</f>
      </c>
      <c r="F16" s="28">
        <f>IF('申込一覧'!B31="","",'申込一覧'!$F$9)</f>
      </c>
      <c r="G16" s="28">
        <f>IF('申込一覧'!B31="","",0)</f>
      </c>
      <c r="H16" s="28">
        <f>IF('申込一覧'!B31="","",0)</f>
      </c>
      <c r="I16" s="28">
        <f>IF('申込一覧'!B31="","",'申込一覧'!B31)</f>
      </c>
      <c r="J16" s="28">
        <f>IF('申込一覧'!H31="","",INDEX('名前'!$P$4:$P$35,MATCH('申込一覧'!H31,'名前'!$Q$4:$Q$35,0))&amp;" "&amp;RIGHTB(100000+'申込一覧'!I31,5))</f>
      </c>
      <c r="K16" s="28">
        <f>IF('申込一覧'!J31="","",INDEX('名前'!$P$4:$P$35,MATCH('申込一覧'!J31,'名前'!$Q$4:$Q$35,0))&amp;" "&amp;RIGHTB(100000+'申込一覧'!K31,5))</f>
      </c>
    </row>
    <row r="17" spans="1:11" ht="13.5">
      <c r="A17" s="28">
        <f>IF('申込一覧'!B32="","",'申込一覧'!F32*10000+'申込一覧'!B32&amp;'申込一覧'!$M$11&amp;E17)</f>
      </c>
      <c r="B17" s="28">
        <f>IF('申込一覧'!C32="","",'申込一覧'!C32&amp;IF('申込一覧'!E32="","","("&amp;'申込一覧'!E32&amp;")"))</f>
      </c>
      <c r="C17" s="28">
        <f>IF('申込一覧'!D32="","",'申込一覧'!D32)</f>
      </c>
      <c r="D17" s="28">
        <f>IF('申込一覧'!F32="","",'申込一覧'!F32)</f>
      </c>
      <c r="E17" s="28">
        <f ca="1">IF('申込一覧'!B32="","",OFFSET('名前'!$S$4,MATCH('申込一覧'!G32,'名前'!$T$5:$T$52,0),0))</f>
      </c>
      <c r="F17" s="28">
        <f>IF('申込一覧'!B32="","",'申込一覧'!$F$9)</f>
      </c>
      <c r="G17" s="28">
        <f>IF('申込一覧'!B32="","",0)</f>
      </c>
      <c r="H17" s="28">
        <f>IF('申込一覧'!B32="","",0)</f>
      </c>
      <c r="I17" s="28">
        <f>IF('申込一覧'!B32="","",'申込一覧'!B32)</f>
      </c>
      <c r="J17" s="28">
        <f>IF('申込一覧'!H32="","",INDEX('名前'!$P$4:$P$35,MATCH('申込一覧'!H32,'名前'!$Q$4:$Q$35,0))&amp;" "&amp;RIGHTB(100000+'申込一覧'!I32,5))</f>
      </c>
      <c r="K17" s="28">
        <f>IF('申込一覧'!J32="","",INDEX('名前'!$P$4:$P$35,MATCH('申込一覧'!J32,'名前'!$Q$4:$Q$35,0))&amp;" "&amp;RIGHTB(100000+'申込一覧'!K32,5))</f>
      </c>
    </row>
    <row r="18" spans="1:11" ht="13.5">
      <c r="A18" s="28">
        <f>IF('申込一覧'!B33="","",'申込一覧'!F33*10000+'申込一覧'!B33&amp;'申込一覧'!$M$11&amp;E18)</f>
      </c>
      <c r="B18" s="28">
        <f>IF('申込一覧'!C33="","",'申込一覧'!C33&amp;IF('申込一覧'!E33="","","("&amp;'申込一覧'!E33&amp;")"))</f>
      </c>
      <c r="C18" s="28">
        <f>IF('申込一覧'!D33="","",'申込一覧'!D33)</f>
      </c>
      <c r="D18" s="28">
        <f>IF('申込一覧'!F33="","",'申込一覧'!F33)</f>
      </c>
      <c r="E18" s="28">
        <f ca="1">IF('申込一覧'!B33="","",OFFSET('名前'!$S$4,MATCH('申込一覧'!G33,'名前'!$T$5:$T$52,0),0))</f>
      </c>
      <c r="F18" s="28">
        <f>IF('申込一覧'!B33="","",'申込一覧'!$F$9)</f>
      </c>
      <c r="G18" s="28">
        <f>IF('申込一覧'!B33="","",0)</f>
      </c>
      <c r="H18" s="28">
        <f>IF('申込一覧'!B33="","",0)</f>
      </c>
      <c r="I18" s="28">
        <f>IF('申込一覧'!B33="","",'申込一覧'!B33)</f>
      </c>
      <c r="J18" s="28">
        <f>IF('申込一覧'!H33="","",INDEX('名前'!$P$4:$P$35,MATCH('申込一覧'!H33,'名前'!$Q$4:$Q$35,0))&amp;" "&amp;RIGHTB(100000+'申込一覧'!I33,5))</f>
      </c>
      <c r="K18" s="28">
        <f>IF('申込一覧'!J33="","",INDEX('名前'!$P$4:$P$35,MATCH('申込一覧'!J33,'名前'!$Q$4:$Q$35,0))&amp;" "&amp;RIGHTB(100000+'申込一覧'!K33,5))</f>
      </c>
    </row>
    <row r="19" spans="1:11" ht="13.5">
      <c r="A19" s="28">
        <f>IF('申込一覧'!B34="","",'申込一覧'!F34*10000+'申込一覧'!B34&amp;'申込一覧'!$M$11&amp;E19)</f>
      </c>
      <c r="B19" s="28">
        <f>IF('申込一覧'!C34="","",'申込一覧'!C34&amp;IF('申込一覧'!E34="","","("&amp;'申込一覧'!E34&amp;")"))</f>
      </c>
      <c r="C19" s="28">
        <f>IF('申込一覧'!D34="","",'申込一覧'!D34)</f>
      </c>
      <c r="D19" s="28">
        <f>IF('申込一覧'!F34="","",'申込一覧'!F34)</f>
      </c>
      <c r="E19" s="28">
        <f ca="1">IF('申込一覧'!B34="","",OFFSET('名前'!$S$4,MATCH('申込一覧'!G34,'名前'!$T$5:$T$52,0),0))</f>
      </c>
      <c r="F19" s="28">
        <f>IF('申込一覧'!B34="","",'申込一覧'!$F$9)</f>
      </c>
      <c r="G19" s="28">
        <f>IF('申込一覧'!B34="","",0)</f>
      </c>
      <c r="H19" s="28">
        <f>IF('申込一覧'!B34="","",0)</f>
      </c>
      <c r="I19" s="28">
        <f>IF('申込一覧'!B34="","",'申込一覧'!B34)</f>
      </c>
      <c r="J19" s="28">
        <f>IF('申込一覧'!H34="","",INDEX('名前'!$P$4:$P$35,MATCH('申込一覧'!H34,'名前'!$Q$4:$Q$35,0))&amp;" "&amp;RIGHTB(100000+'申込一覧'!I34,5))</f>
      </c>
      <c r="K19" s="28">
        <f>IF('申込一覧'!J34="","",INDEX('名前'!$P$4:$P$35,MATCH('申込一覧'!J34,'名前'!$Q$4:$Q$35,0))&amp;" "&amp;RIGHTB(100000+'申込一覧'!K34,5))</f>
      </c>
    </row>
    <row r="20" spans="1:11" ht="13.5">
      <c r="A20" s="28">
        <f>IF('申込一覧'!B35="","",'申込一覧'!F35*10000+'申込一覧'!B35&amp;'申込一覧'!$M$11&amp;E20)</f>
      </c>
      <c r="B20" s="28">
        <f>IF('申込一覧'!C35="","",'申込一覧'!C35&amp;IF('申込一覧'!E35="","","("&amp;'申込一覧'!E35&amp;")"))</f>
      </c>
      <c r="C20" s="28">
        <f>IF('申込一覧'!D35="","",'申込一覧'!D35)</f>
      </c>
      <c r="D20" s="28">
        <f>IF('申込一覧'!F35="","",'申込一覧'!F35)</f>
      </c>
      <c r="E20" s="28">
        <f ca="1">IF('申込一覧'!B35="","",OFFSET('名前'!$S$4,MATCH('申込一覧'!G35,'名前'!$T$5:$T$52,0),0))</f>
      </c>
      <c r="F20" s="28">
        <f>IF('申込一覧'!B35="","",'申込一覧'!$F$9)</f>
      </c>
      <c r="G20" s="28">
        <f>IF('申込一覧'!B35="","",0)</f>
      </c>
      <c r="H20" s="28">
        <f>IF('申込一覧'!B35="","",0)</f>
      </c>
      <c r="I20" s="28">
        <f>IF('申込一覧'!B35="","",'申込一覧'!B35)</f>
      </c>
      <c r="J20" s="28">
        <f>IF('申込一覧'!H35="","",INDEX('名前'!$P$4:$P$35,MATCH('申込一覧'!H35,'名前'!$Q$4:$Q$35,0))&amp;" "&amp;RIGHTB(100000+'申込一覧'!I35,5))</f>
      </c>
      <c r="K20" s="28">
        <f>IF('申込一覧'!J35="","",INDEX('名前'!$P$4:$P$35,MATCH('申込一覧'!J35,'名前'!$Q$4:$Q$35,0))&amp;" "&amp;RIGHTB(100000+'申込一覧'!K35,5))</f>
      </c>
    </row>
    <row r="21" spans="1:11" ht="13.5">
      <c r="A21" s="28">
        <f>IF('申込一覧'!B36="","",'申込一覧'!F36*10000+'申込一覧'!B36&amp;'申込一覧'!$M$11&amp;E21)</f>
      </c>
      <c r="B21" s="28">
        <f>IF('申込一覧'!C36="","",'申込一覧'!C36&amp;IF('申込一覧'!E36="","","("&amp;'申込一覧'!E36&amp;")"))</f>
      </c>
      <c r="C21" s="28">
        <f>IF('申込一覧'!D36="","",'申込一覧'!D36)</f>
      </c>
      <c r="D21" s="28">
        <f>IF('申込一覧'!F36="","",'申込一覧'!F36)</f>
      </c>
      <c r="E21" s="28">
        <f ca="1">IF('申込一覧'!B36="","",OFFSET('名前'!$S$4,MATCH('申込一覧'!G36,'名前'!$T$5:$T$52,0),0))</f>
      </c>
      <c r="F21" s="28">
        <f>IF('申込一覧'!B36="","",'申込一覧'!$F$9)</f>
      </c>
      <c r="G21" s="28">
        <f>IF('申込一覧'!B36="","",0)</f>
      </c>
      <c r="H21" s="28">
        <f>IF('申込一覧'!B36="","",0)</f>
      </c>
      <c r="I21" s="28">
        <f>IF('申込一覧'!B36="","",'申込一覧'!B36)</f>
      </c>
      <c r="J21" s="28">
        <f>IF('申込一覧'!H36="","",INDEX('名前'!$P$4:$P$35,MATCH('申込一覧'!H36,'名前'!$Q$4:$Q$35,0))&amp;" "&amp;RIGHTB(100000+'申込一覧'!I36,5))</f>
      </c>
      <c r="K21" s="28">
        <f>IF('申込一覧'!J36="","",INDEX('名前'!$P$4:$P$35,MATCH('申込一覧'!J36,'名前'!$Q$4:$Q$35,0))&amp;" "&amp;RIGHTB(100000+'申込一覧'!K36,5))</f>
      </c>
    </row>
    <row r="22" spans="1:11" ht="13.5">
      <c r="A22" s="28">
        <f>IF('申込一覧'!B37="","",'申込一覧'!F37*10000+'申込一覧'!B37&amp;'申込一覧'!$M$11&amp;E22)</f>
      </c>
      <c r="B22" s="28">
        <f>IF('申込一覧'!C37="","",'申込一覧'!C37&amp;IF('申込一覧'!E37="","","("&amp;'申込一覧'!E37&amp;")"))</f>
      </c>
      <c r="C22" s="28">
        <f>IF('申込一覧'!D37="","",'申込一覧'!D37)</f>
      </c>
      <c r="D22" s="28">
        <f>IF('申込一覧'!F37="","",'申込一覧'!F37)</f>
      </c>
      <c r="E22" s="28">
        <f ca="1">IF('申込一覧'!B37="","",OFFSET('名前'!$S$4,MATCH('申込一覧'!G37,'名前'!$T$5:$T$52,0),0))</f>
      </c>
      <c r="F22" s="28">
        <f>IF('申込一覧'!B37="","",'申込一覧'!$F$9)</f>
      </c>
      <c r="G22" s="28">
        <f>IF('申込一覧'!B37="","",0)</f>
      </c>
      <c r="H22" s="28">
        <f>IF('申込一覧'!B37="","",0)</f>
      </c>
      <c r="I22" s="28">
        <f>IF('申込一覧'!B37="","",'申込一覧'!B37)</f>
      </c>
      <c r="J22" s="28">
        <f>IF('申込一覧'!H37="","",INDEX('名前'!$P$4:$P$35,MATCH('申込一覧'!H37,'名前'!$Q$4:$Q$35,0))&amp;" "&amp;RIGHTB(100000+'申込一覧'!I37,5))</f>
      </c>
      <c r="K22" s="28">
        <f>IF('申込一覧'!J37="","",INDEX('名前'!$P$4:$P$35,MATCH('申込一覧'!J37,'名前'!$Q$4:$Q$35,0))&amp;" "&amp;RIGHTB(100000+'申込一覧'!K37,5))</f>
      </c>
    </row>
    <row r="23" spans="1:11" ht="13.5">
      <c r="A23" s="28">
        <f>IF('申込一覧'!B38="","",'申込一覧'!F38*10000+'申込一覧'!B38&amp;'申込一覧'!$M$11&amp;E23)</f>
      </c>
      <c r="B23" s="28">
        <f>IF('申込一覧'!C38="","",'申込一覧'!C38&amp;IF('申込一覧'!E38="","","("&amp;'申込一覧'!E38&amp;")"))</f>
      </c>
      <c r="C23" s="28">
        <f>IF('申込一覧'!D38="","",'申込一覧'!D38)</f>
      </c>
      <c r="D23" s="28">
        <f>IF('申込一覧'!F38="","",'申込一覧'!F38)</f>
      </c>
      <c r="E23" s="28">
        <f ca="1">IF('申込一覧'!B38="","",OFFSET('名前'!$S$4,MATCH('申込一覧'!G38,'名前'!$T$5:$T$52,0),0))</f>
      </c>
      <c r="F23" s="28">
        <f>IF('申込一覧'!B38="","",'申込一覧'!$F$9)</f>
      </c>
      <c r="G23" s="28">
        <f>IF('申込一覧'!B38="","",0)</f>
      </c>
      <c r="H23" s="28">
        <f>IF('申込一覧'!B38="","",0)</f>
      </c>
      <c r="I23" s="28">
        <f>IF('申込一覧'!B38="","",'申込一覧'!B38)</f>
      </c>
      <c r="J23" s="28">
        <f>IF('申込一覧'!H38="","",INDEX('名前'!$P$4:$P$35,MATCH('申込一覧'!H38,'名前'!$Q$4:$Q$35,0))&amp;" "&amp;RIGHTB(100000+'申込一覧'!I38,5))</f>
      </c>
      <c r="K23" s="28">
        <f>IF('申込一覧'!J38="","",INDEX('名前'!$P$4:$P$35,MATCH('申込一覧'!J38,'名前'!$Q$4:$Q$35,0))&amp;" "&amp;RIGHTB(100000+'申込一覧'!K38,5))</f>
      </c>
    </row>
    <row r="24" spans="1:11" ht="13.5">
      <c r="A24" s="28">
        <f>IF('申込一覧'!B39="","",'申込一覧'!F39*10000+'申込一覧'!B39&amp;'申込一覧'!$M$11&amp;E24)</f>
      </c>
      <c r="B24" s="28">
        <f>IF('申込一覧'!C39="","",'申込一覧'!C39&amp;IF('申込一覧'!E39="","","("&amp;'申込一覧'!E39&amp;")"))</f>
      </c>
      <c r="C24" s="28">
        <f>IF('申込一覧'!D39="","",'申込一覧'!D39)</f>
      </c>
      <c r="D24" s="28">
        <f>IF('申込一覧'!F39="","",'申込一覧'!F39)</f>
      </c>
      <c r="E24" s="28">
        <f ca="1">IF('申込一覧'!B39="","",OFFSET('名前'!$S$4,MATCH('申込一覧'!G39,'名前'!$T$5:$T$52,0),0))</f>
      </c>
      <c r="F24" s="28">
        <f>IF('申込一覧'!B39="","",'申込一覧'!$F$9)</f>
      </c>
      <c r="G24" s="28">
        <f>IF('申込一覧'!B39="","",0)</f>
      </c>
      <c r="H24" s="28">
        <f>IF('申込一覧'!B39="","",0)</f>
      </c>
      <c r="I24" s="28">
        <f>IF('申込一覧'!B39="","",'申込一覧'!B39)</f>
      </c>
      <c r="J24" s="28">
        <f>IF('申込一覧'!H39="","",INDEX('名前'!$P$4:$P$35,MATCH('申込一覧'!H39,'名前'!$Q$4:$Q$35,0))&amp;" "&amp;RIGHTB(100000+'申込一覧'!I39,5))</f>
      </c>
      <c r="K24" s="28">
        <f>IF('申込一覧'!J39="","",INDEX('名前'!$P$4:$P$35,MATCH('申込一覧'!J39,'名前'!$Q$4:$Q$35,0))&amp;" "&amp;RIGHTB(100000+'申込一覧'!K39,5))</f>
      </c>
    </row>
    <row r="25" spans="1:11" ht="13.5">
      <c r="A25" s="28">
        <f>IF('申込一覧'!B40="","",'申込一覧'!F40*10000+'申込一覧'!B40&amp;'申込一覧'!$M$11&amp;E25)</f>
      </c>
      <c r="B25" s="28">
        <f>IF('申込一覧'!C40="","",'申込一覧'!C40&amp;IF('申込一覧'!E40="","","("&amp;'申込一覧'!E40&amp;")"))</f>
      </c>
      <c r="C25" s="28">
        <f>IF('申込一覧'!D40="","",'申込一覧'!D40)</f>
      </c>
      <c r="D25" s="28">
        <f>IF('申込一覧'!F40="","",'申込一覧'!F40)</f>
      </c>
      <c r="E25" s="28">
        <f ca="1">IF('申込一覧'!B40="","",OFFSET('名前'!$S$4,MATCH('申込一覧'!G40,'名前'!$T$5:$T$52,0),0))</f>
      </c>
      <c r="F25" s="28">
        <f>IF('申込一覧'!B40="","",'申込一覧'!$F$9)</f>
      </c>
      <c r="G25" s="28">
        <f>IF('申込一覧'!B40="","",0)</f>
      </c>
      <c r="H25" s="28">
        <f>IF('申込一覧'!B40="","",0)</f>
      </c>
      <c r="I25" s="28">
        <f>IF('申込一覧'!B40="","",'申込一覧'!B40)</f>
      </c>
      <c r="J25" s="28">
        <f>IF('申込一覧'!H40="","",INDEX('名前'!$P$4:$P$35,MATCH('申込一覧'!H40,'名前'!$Q$4:$Q$35,0))&amp;" "&amp;RIGHTB(100000+'申込一覧'!I40,5))</f>
      </c>
      <c r="K25" s="28">
        <f>IF('申込一覧'!J40="","",INDEX('名前'!$P$4:$P$35,MATCH('申込一覧'!J40,'名前'!$Q$4:$Q$35,0))&amp;" "&amp;RIGHTB(100000+'申込一覧'!K40,5))</f>
      </c>
    </row>
    <row r="26" spans="1:11" ht="13.5">
      <c r="A26" s="28">
        <f>IF('申込一覧'!B41="","",'申込一覧'!F41*10000+'申込一覧'!B41&amp;'申込一覧'!$M$11&amp;E26)</f>
      </c>
      <c r="B26" s="28">
        <f>IF('申込一覧'!C41="","",'申込一覧'!C41&amp;IF('申込一覧'!E41="","","("&amp;'申込一覧'!E41&amp;")"))</f>
      </c>
      <c r="C26" s="28">
        <f>IF('申込一覧'!D41="","",'申込一覧'!D41)</f>
      </c>
      <c r="D26" s="28">
        <f>IF('申込一覧'!F41="","",'申込一覧'!F41)</f>
      </c>
      <c r="E26" s="28">
        <f ca="1">IF('申込一覧'!B41="","",OFFSET('名前'!$S$4,MATCH('申込一覧'!G41,'名前'!$T$5:$T$52,0),0))</f>
      </c>
      <c r="F26" s="28">
        <f>IF('申込一覧'!B41="","",'申込一覧'!$F$9)</f>
      </c>
      <c r="G26" s="28">
        <f>IF('申込一覧'!B41="","",0)</f>
      </c>
      <c r="H26" s="28">
        <f>IF('申込一覧'!B41="","",0)</f>
      </c>
      <c r="I26" s="28">
        <f>IF('申込一覧'!B41="","",'申込一覧'!B41)</f>
      </c>
      <c r="J26" s="28">
        <f>IF('申込一覧'!H41="","",INDEX('名前'!$P$4:$P$35,MATCH('申込一覧'!H41,'名前'!$Q$4:$Q$35,0))&amp;" "&amp;RIGHTB(100000+'申込一覧'!I41,5))</f>
      </c>
      <c r="K26" s="28">
        <f>IF('申込一覧'!J41="","",INDEX('名前'!$P$4:$P$35,MATCH('申込一覧'!J41,'名前'!$Q$4:$Q$35,0))&amp;" "&amp;RIGHTB(100000+'申込一覧'!K41,5))</f>
      </c>
    </row>
    <row r="27" spans="1:11" ht="13.5">
      <c r="A27" s="28">
        <f>IF('申込一覧'!B42="","",'申込一覧'!F42*10000+'申込一覧'!B42&amp;'申込一覧'!$M$11&amp;E27)</f>
      </c>
      <c r="B27" s="28">
        <f>IF('申込一覧'!C42="","",'申込一覧'!C42&amp;IF('申込一覧'!E42="","","("&amp;'申込一覧'!E42&amp;")"))</f>
      </c>
      <c r="C27" s="28">
        <f>IF('申込一覧'!D42="","",'申込一覧'!D42)</f>
      </c>
      <c r="D27" s="28">
        <f>IF('申込一覧'!F42="","",'申込一覧'!F42)</f>
      </c>
      <c r="E27" s="28">
        <f ca="1">IF('申込一覧'!B42="","",OFFSET('名前'!$S$4,MATCH('申込一覧'!G42,'名前'!$T$5:$T$52,0),0))</f>
      </c>
      <c r="F27" s="28">
        <f>IF('申込一覧'!B42="","",'申込一覧'!$F$9)</f>
      </c>
      <c r="G27" s="28">
        <f>IF('申込一覧'!B42="","",0)</f>
      </c>
      <c r="H27" s="28">
        <f>IF('申込一覧'!B42="","",0)</f>
      </c>
      <c r="I27" s="28">
        <f>IF('申込一覧'!B42="","",'申込一覧'!B42)</f>
      </c>
      <c r="J27" s="28">
        <f>IF('申込一覧'!H42="","",INDEX('名前'!$P$4:$P$35,MATCH('申込一覧'!H42,'名前'!$Q$4:$Q$35,0))&amp;" "&amp;RIGHTB(100000+'申込一覧'!I42,5))</f>
      </c>
      <c r="K27" s="28">
        <f>IF('申込一覧'!J42="","",INDEX('名前'!$P$4:$P$35,MATCH('申込一覧'!J42,'名前'!$Q$4:$Q$35,0))&amp;" "&amp;RIGHTB(100000+'申込一覧'!K42,5))</f>
      </c>
    </row>
    <row r="28" spans="1:11" ht="13.5">
      <c r="A28" s="28">
        <f>IF('申込一覧'!B43="","",'申込一覧'!F43*10000+'申込一覧'!B43&amp;'申込一覧'!$M$11&amp;E28)</f>
      </c>
      <c r="B28" s="28">
        <f>IF('申込一覧'!C43="","",'申込一覧'!C43&amp;IF('申込一覧'!E43="","","("&amp;'申込一覧'!E43&amp;")"))</f>
      </c>
      <c r="C28" s="28">
        <f>IF('申込一覧'!D43="","",'申込一覧'!D43)</f>
      </c>
      <c r="D28" s="28">
        <f>IF('申込一覧'!F43="","",'申込一覧'!F43)</f>
      </c>
      <c r="E28" s="28">
        <f ca="1">IF('申込一覧'!B43="","",OFFSET('名前'!$S$4,MATCH('申込一覧'!G43,'名前'!$T$5:$T$52,0),0))</f>
      </c>
      <c r="F28" s="28">
        <f>IF('申込一覧'!B43="","",'申込一覧'!$F$9)</f>
      </c>
      <c r="G28" s="28">
        <f>IF('申込一覧'!B43="","",0)</f>
      </c>
      <c r="H28" s="28">
        <f>IF('申込一覧'!B43="","",0)</f>
      </c>
      <c r="I28" s="28">
        <f>IF('申込一覧'!B43="","",'申込一覧'!B43)</f>
      </c>
      <c r="J28" s="28">
        <f>IF('申込一覧'!H43="","",INDEX('名前'!$P$4:$P$35,MATCH('申込一覧'!H43,'名前'!$Q$4:$Q$35,0))&amp;" "&amp;RIGHTB(100000+'申込一覧'!I43,5))</f>
      </c>
      <c r="K28" s="28">
        <f>IF('申込一覧'!J43="","",INDEX('名前'!$P$4:$P$35,MATCH('申込一覧'!J43,'名前'!$Q$4:$Q$35,0))&amp;" "&amp;RIGHTB(100000+'申込一覧'!K43,5))</f>
      </c>
    </row>
    <row r="29" spans="1:11" ht="13.5">
      <c r="A29" s="28">
        <f>IF('申込一覧'!B44="","",'申込一覧'!F44*10000+'申込一覧'!B44&amp;'申込一覧'!$M$11&amp;E29)</f>
      </c>
      <c r="B29" s="28">
        <f>IF('申込一覧'!C44="","",'申込一覧'!C44&amp;IF('申込一覧'!E44="","","("&amp;'申込一覧'!E44&amp;")"))</f>
      </c>
      <c r="C29" s="28">
        <f>IF('申込一覧'!D44="","",'申込一覧'!D44)</f>
      </c>
      <c r="D29" s="28">
        <f>IF('申込一覧'!F44="","",'申込一覧'!F44)</f>
      </c>
      <c r="E29" s="28">
        <f ca="1">IF('申込一覧'!B44="","",OFFSET('名前'!$S$4,MATCH('申込一覧'!G44,'名前'!$T$5:$T$52,0),0))</f>
      </c>
      <c r="F29" s="28">
        <f>IF('申込一覧'!B44="","",'申込一覧'!$F$9)</f>
      </c>
      <c r="G29" s="28">
        <f>IF('申込一覧'!B44="","",0)</f>
      </c>
      <c r="H29" s="28">
        <f>IF('申込一覧'!B44="","",0)</f>
      </c>
      <c r="I29" s="28">
        <f>IF('申込一覧'!B44="","",'申込一覧'!B44)</f>
      </c>
      <c r="J29" s="28">
        <f>IF('申込一覧'!H44="","",INDEX('名前'!$P$4:$P$35,MATCH('申込一覧'!H44,'名前'!$Q$4:$Q$35,0))&amp;" "&amp;RIGHTB(100000+'申込一覧'!I44,5))</f>
      </c>
      <c r="K29" s="28">
        <f>IF('申込一覧'!J44="","",INDEX('名前'!$P$4:$P$35,MATCH('申込一覧'!J44,'名前'!$Q$4:$Q$35,0))&amp;" "&amp;RIGHTB(100000+'申込一覧'!K44,5))</f>
      </c>
    </row>
    <row r="30" spans="1:11" ht="13.5">
      <c r="A30" s="28">
        <f>IF('申込一覧'!B45="","",'申込一覧'!F45*10000+'申込一覧'!B45&amp;'申込一覧'!$M$11&amp;E30)</f>
      </c>
      <c r="B30" s="28">
        <f>IF('申込一覧'!C45="","",'申込一覧'!C45&amp;IF('申込一覧'!E45="","","("&amp;'申込一覧'!E45&amp;")"))</f>
      </c>
      <c r="C30" s="28">
        <f>IF('申込一覧'!D45="","",'申込一覧'!D45)</f>
      </c>
      <c r="D30" s="28">
        <f>IF('申込一覧'!F45="","",'申込一覧'!F45)</f>
      </c>
      <c r="E30" s="28">
        <f ca="1">IF('申込一覧'!B45="","",OFFSET('名前'!$S$4,MATCH('申込一覧'!G45,'名前'!$T$5:$T$52,0),0))</f>
      </c>
      <c r="F30" s="28">
        <f>IF('申込一覧'!B45="","",'申込一覧'!$F$9)</f>
      </c>
      <c r="G30" s="28">
        <f>IF('申込一覧'!B45="","",0)</f>
      </c>
      <c r="H30" s="28">
        <f>IF('申込一覧'!B45="","",0)</f>
      </c>
      <c r="I30" s="28">
        <f>IF('申込一覧'!B45="","",'申込一覧'!B45)</f>
      </c>
      <c r="J30" s="28">
        <f>IF('申込一覧'!H45="","",INDEX('名前'!$P$4:$P$35,MATCH('申込一覧'!H45,'名前'!$Q$4:$Q$35,0))&amp;" "&amp;RIGHTB(100000+'申込一覧'!I45,5))</f>
      </c>
      <c r="K30" s="28">
        <f>IF('申込一覧'!J45="","",INDEX('名前'!$P$4:$P$35,MATCH('申込一覧'!J45,'名前'!$Q$4:$Q$35,0))&amp;" "&amp;RIGHTB(100000+'申込一覧'!K45,5))</f>
      </c>
    </row>
    <row r="31" spans="1:11" ht="13.5">
      <c r="A31" s="28">
        <f>IF('申込一覧'!B46="","",'申込一覧'!F46*10000+'申込一覧'!B46&amp;'申込一覧'!$M$11&amp;E31)</f>
      </c>
      <c r="B31" s="28">
        <f>IF('申込一覧'!C46="","",'申込一覧'!C46&amp;IF('申込一覧'!E46="","","("&amp;'申込一覧'!E46&amp;")"))</f>
      </c>
      <c r="C31" s="28">
        <f>IF('申込一覧'!D46="","",'申込一覧'!D46)</f>
      </c>
      <c r="D31" s="28">
        <f>IF('申込一覧'!F46="","",'申込一覧'!F46)</f>
      </c>
      <c r="E31" s="28">
        <f ca="1">IF('申込一覧'!B46="","",OFFSET('名前'!$S$4,MATCH('申込一覧'!G46,'名前'!$T$5:$T$52,0),0))</f>
      </c>
      <c r="F31" s="28">
        <f>IF('申込一覧'!B46="","",'申込一覧'!$F$9)</f>
      </c>
      <c r="G31" s="28">
        <f>IF('申込一覧'!B46="","",0)</f>
      </c>
      <c r="H31" s="28">
        <f>IF('申込一覧'!B46="","",0)</f>
      </c>
      <c r="I31" s="28">
        <f>IF('申込一覧'!B46="","",'申込一覧'!B46)</f>
      </c>
      <c r="J31" s="28">
        <f>IF('申込一覧'!H46="","",INDEX('名前'!$P$4:$P$35,MATCH('申込一覧'!H46,'名前'!$Q$4:$Q$35,0))&amp;" "&amp;RIGHTB(100000+'申込一覧'!I46,5))</f>
      </c>
      <c r="K31" s="28">
        <f>IF('申込一覧'!J46="","",INDEX('名前'!$P$4:$P$35,MATCH('申込一覧'!J46,'名前'!$Q$4:$Q$35,0))&amp;" "&amp;RIGHTB(100000+'申込一覧'!K46,5))</f>
      </c>
    </row>
    <row r="32" spans="1:11" ht="13.5">
      <c r="A32" s="28">
        <f>IF('申込一覧'!B47="","",'申込一覧'!F47*10000+'申込一覧'!B47&amp;'申込一覧'!$M$11&amp;E32)</f>
      </c>
      <c r="B32" s="28">
        <f>IF('申込一覧'!C47="","",'申込一覧'!C47&amp;IF('申込一覧'!E47="","","("&amp;'申込一覧'!E47&amp;")"))</f>
      </c>
      <c r="C32" s="28">
        <f>IF('申込一覧'!D47="","",'申込一覧'!D47)</f>
      </c>
      <c r="D32" s="28">
        <f>IF('申込一覧'!F47="","",'申込一覧'!F47)</f>
      </c>
      <c r="E32" s="28">
        <f ca="1">IF('申込一覧'!B47="","",OFFSET('名前'!$S$4,MATCH('申込一覧'!G47,'名前'!$T$5:$T$52,0),0))</f>
      </c>
      <c r="F32" s="28">
        <f>IF('申込一覧'!B47="","",'申込一覧'!$F$9)</f>
      </c>
      <c r="G32" s="28">
        <f>IF('申込一覧'!B47="","",0)</f>
      </c>
      <c r="H32" s="28">
        <f>IF('申込一覧'!B47="","",0)</f>
      </c>
      <c r="I32" s="28">
        <f>IF('申込一覧'!B47="","",'申込一覧'!B47)</f>
      </c>
      <c r="J32" s="28">
        <f>IF('申込一覧'!H47="","",INDEX('名前'!$P$4:$P$35,MATCH('申込一覧'!H47,'名前'!$Q$4:$Q$35,0))&amp;" "&amp;RIGHTB(100000+'申込一覧'!I47,5))</f>
      </c>
      <c r="K32" s="28">
        <f>IF('申込一覧'!J47="","",INDEX('名前'!$P$4:$P$35,MATCH('申込一覧'!J47,'名前'!$Q$4:$Q$35,0))&amp;" "&amp;RIGHTB(100000+'申込一覧'!K47,5))</f>
      </c>
    </row>
    <row r="33" spans="1:11" ht="13.5">
      <c r="A33" s="28">
        <f>IF('申込一覧'!B48="","",'申込一覧'!F48*10000+'申込一覧'!B48&amp;'申込一覧'!$M$11&amp;E33)</f>
      </c>
      <c r="B33" s="28">
        <f>IF('申込一覧'!C48="","",'申込一覧'!C48&amp;IF('申込一覧'!E48="","","("&amp;'申込一覧'!E48&amp;")"))</f>
      </c>
      <c r="C33" s="28">
        <f>IF('申込一覧'!D48="","",'申込一覧'!D48)</f>
      </c>
      <c r="D33" s="28">
        <f>IF('申込一覧'!F48="","",'申込一覧'!F48)</f>
      </c>
      <c r="E33" s="28">
        <f ca="1">IF('申込一覧'!B48="","",OFFSET('名前'!$S$4,MATCH('申込一覧'!G48,'名前'!$T$5:$T$52,0),0))</f>
      </c>
      <c r="F33" s="28">
        <f>IF('申込一覧'!B48="","",'申込一覧'!$F$9)</f>
      </c>
      <c r="G33" s="28">
        <f>IF('申込一覧'!B48="","",0)</f>
      </c>
      <c r="H33" s="28">
        <f>IF('申込一覧'!B48="","",0)</f>
      </c>
      <c r="I33" s="28">
        <f>IF('申込一覧'!B48="","",'申込一覧'!B48)</f>
      </c>
      <c r="J33" s="28">
        <f>IF('申込一覧'!H48="","",INDEX('名前'!$P$4:$P$35,MATCH('申込一覧'!H48,'名前'!$Q$4:$Q$35,0))&amp;" "&amp;RIGHTB(100000+'申込一覧'!I48,5))</f>
      </c>
      <c r="K33" s="28">
        <f>IF('申込一覧'!J48="","",INDEX('名前'!$P$4:$P$35,MATCH('申込一覧'!J48,'名前'!$Q$4:$Q$35,0))&amp;" "&amp;RIGHTB(100000+'申込一覧'!K48,5))</f>
      </c>
    </row>
    <row r="34" spans="1:11" ht="13.5">
      <c r="A34" s="28">
        <f>IF('申込一覧'!B49="","",'申込一覧'!F49*10000+'申込一覧'!B49&amp;'申込一覧'!$M$11&amp;E34)</f>
      </c>
      <c r="B34" s="28">
        <f>IF('申込一覧'!C49="","",'申込一覧'!C49&amp;IF('申込一覧'!E49="","","("&amp;'申込一覧'!E49&amp;")"))</f>
      </c>
      <c r="C34" s="28">
        <f>IF('申込一覧'!D49="","",'申込一覧'!D49)</f>
      </c>
      <c r="D34" s="28">
        <f>IF('申込一覧'!F49="","",'申込一覧'!F49)</f>
      </c>
      <c r="E34" s="28">
        <f ca="1">IF('申込一覧'!B49="","",OFFSET('名前'!$S$4,MATCH('申込一覧'!G49,'名前'!$T$5:$T$52,0),0))</f>
      </c>
      <c r="F34" s="28">
        <f>IF('申込一覧'!B49="","",'申込一覧'!$F$9)</f>
      </c>
      <c r="G34" s="28">
        <f>IF('申込一覧'!B49="","",0)</f>
      </c>
      <c r="H34" s="28">
        <f>IF('申込一覧'!B49="","",0)</f>
      </c>
      <c r="I34" s="28">
        <f>IF('申込一覧'!B49="","",'申込一覧'!B49)</f>
      </c>
      <c r="J34" s="28">
        <f>IF('申込一覧'!H49="","",INDEX('名前'!$P$4:$P$35,MATCH('申込一覧'!H49,'名前'!$Q$4:$Q$35,0))&amp;" "&amp;RIGHTB(100000+'申込一覧'!I49,5))</f>
      </c>
      <c r="K34" s="28">
        <f>IF('申込一覧'!J49="","",INDEX('名前'!$P$4:$P$35,MATCH('申込一覧'!J49,'名前'!$Q$4:$Q$35,0))&amp;" "&amp;RIGHTB(100000+'申込一覧'!K49,5))</f>
      </c>
    </row>
    <row r="35" spans="1:11" ht="13.5">
      <c r="A35" s="28">
        <f>IF('申込一覧'!B50="","",'申込一覧'!F50*10000+'申込一覧'!B50&amp;'申込一覧'!$M$11&amp;E35)</f>
      </c>
      <c r="B35" s="28">
        <f>IF('申込一覧'!C50="","",'申込一覧'!C50&amp;IF('申込一覧'!E50="","","("&amp;'申込一覧'!E50&amp;")"))</f>
      </c>
      <c r="C35" s="28">
        <f>IF('申込一覧'!D50="","",'申込一覧'!D50)</f>
      </c>
      <c r="D35" s="28">
        <f>IF('申込一覧'!F50="","",'申込一覧'!F50)</f>
      </c>
      <c r="E35" s="28">
        <f ca="1">IF('申込一覧'!B50="","",OFFSET('名前'!$S$4,MATCH('申込一覧'!G50,'名前'!$T$5:$T$52,0),0))</f>
      </c>
      <c r="F35" s="28">
        <f>IF('申込一覧'!B50="","",'申込一覧'!$F$9)</f>
      </c>
      <c r="G35" s="28">
        <f>IF('申込一覧'!B50="","",0)</f>
      </c>
      <c r="H35" s="28">
        <f>IF('申込一覧'!B50="","",0)</f>
      </c>
      <c r="I35" s="28">
        <f>IF('申込一覧'!B50="","",'申込一覧'!B50)</f>
      </c>
      <c r="J35" s="28">
        <f>IF('申込一覧'!H50="","",INDEX('名前'!$P$4:$P$35,MATCH('申込一覧'!H50,'名前'!$Q$4:$Q$35,0))&amp;" "&amp;RIGHTB(100000+'申込一覧'!I50,5))</f>
      </c>
      <c r="K35" s="28">
        <f>IF('申込一覧'!J50="","",INDEX('名前'!$P$4:$P$35,MATCH('申込一覧'!J50,'名前'!$Q$4:$Q$35,0))&amp;" "&amp;RIGHTB(100000+'申込一覧'!K50,5))</f>
      </c>
    </row>
    <row r="36" spans="1:11" ht="13.5">
      <c r="A36" s="28">
        <f>IF('申込一覧'!B51="","",'申込一覧'!F51*10000+'申込一覧'!B51&amp;'申込一覧'!$M$11&amp;E36)</f>
      </c>
      <c r="B36" s="28">
        <f>IF('申込一覧'!C51="","",'申込一覧'!C51&amp;IF('申込一覧'!E51="","","("&amp;'申込一覧'!E51&amp;")"))</f>
      </c>
      <c r="C36" s="28">
        <f>IF('申込一覧'!D51="","",'申込一覧'!D51)</f>
      </c>
      <c r="D36" s="28">
        <f>IF('申込一覧'!F51="","",'申込一覧'!F51)</f>
      </c>
      <c r="E36" s="28">
        <f ca="1">IF('申込一覧'!B51="","",OFFSET('名前'!$S$4,MATCH('申込一覧'!G51,'名前'!$T$5:$T$52,0),0))</f>
      </c>
      <c r="F36" s="28">
        <f>IF('申込一覧'!B51="","",'申込一覧'!$F$9)</f>
      </c>
      <c r="G36" s="28">
        <f>IF('申込一覧'!B51="","",0)</f>
      </c>
      <c r="H36" s="28">
        <f>IF('申込一覧'!B51="","",0)</f>
      </c>
      <c r="I36" s="28">
        <f>IF('申込一覧'!B51="","",'申込一覧'!B51)</f>
      </c>
      <c r="J36" s="28">
        <f>IF('申込一覧'!H51="","",INDEX('名前'!$P$4:$P$35,MATCH('申込一覧'!H51,'名前'!$Q$4:$Q$35,0))&amp;" "&amp;RIGHTB(100000+'申込一覧'!I51,5))</f>
      </c>
      <c r="K36" s="28">
        <f>IF('申込一覧'!J51="","",INDEX('名前'!$P$4:$P$35,MATCH('申込一覧'!J51,'名前'!$Q$4:$Q$35,0))&amp;" "&amp;RIGHTB(100000+'申込一覧'!K51,5))</f>
      </c>
    </row>
    <row r="37" spans="1:11" ht="13.5">
      <c r="A37" s="28">
        <f>IF('申込一覧'!B52="","",'申込一覧'!F52*10000+'申込一覧'!B52&amp;'申込一覧'!$M$11&amp;E37)</f>
      </c>
      <c r="B37" s="28">
        <f>IF('申込一覧'!C52="","",'申込一覧'!C52&amp;IF('申込一覧'!E52="","","("&amp;'申込一覧'!E52&amp;")"))</f>
      </c>
      <c r="C37" s="28">
        <f>IF('申込一覧'!D52="","",'申込一覧'!D52)</f>
      </c>
      <c r="D37" s="28">
        <f>IF('申込一覧'!F52="","",'申込一覧'!F52)</f>
      </c>
      <c r="E37" s="28">
        <f ca="1">IF('申込一覧'!B52="","",OFFSET('名前'!$S$4,MATCH('申込一覧'!G52,'名前'!$T$5:$T$52,0),0))</f>
      </c>
      <c r="F37" s="28">
        <f>IF('申込一覧'!B52="","",'申込一覧'!$F$9)</f>
      </c>
      <c r="G37" s="28">
        <f>IF('申込一覧'!B52="","",0)</f>
      </c>
      <c r="H37" s="28">
        <f>IF('申込一覧'!B52="","",0)</f>
      </c>
      <c r="I37" s="28">
        <f>IF('申込一覧'!B52="","",'申込一覧'!B52)</f>
      </c>
      <c r="J37" s="28">
        <f>IF('申込一覧'!H52="","",INDEX('名前'!$P$4:$P$35,MATCH('申込一覧'!H52,'名前'!$Q$4:$Q$35,0))&amp;" "&amp;RIGHTB(100000+'申込一覧'!I52,5))</f>
      </c>
      <c r="K37" s="28">
        <f>IF('申込一覧'!J52="","",INDEX('名前'!$P$4:$P$35,MATCH('申込一覧'!J52,'名前'!$Q$4:$Q$35,0))&amp;" "&amp;RIGHTB(100000+'申込一覧'!K52,5))</f>
      </c>
    </row>
    <row r="38" spans="1:11" ht="13.5">
      <c r="A38" s="28">
        <f>IF('申込一覧'!B53="","",'申込一覧'!F53*10000+'申込一覧'!B53&amp;'申込一覧'!$M$11&amp;E38)</f>
      </c>
      <c r="B38" s="28">
        <f>IF('申込一覧'!C53="","",'申込一覧'!C53&amp;IF('申込一覧'!E53="","","("&amp;'申込一覧'!E53&amp;")"))</f>
      </c>
      <c r="C38" s="28">
        <f>IF('申込一覧'!D53="","",'申込一覧'!D53)</f>
      </c>
      <c r="D38" s="28">
        <f>IF('申込一覧'!F53="","",'申込一覧'!F53)</f>
      </c>
      <c r="E38" s="28">
        <f ca="1">IF('申込一覧'!B53="","",OFFSET('名前'!$S$4,MATCH('申込一覧'!G53,'名前'!$T$5:$T$52,0),0))</f>
      </c>
      <c r="F38" s="28">
        <f>IF('申込一覧'!B53="","",'申込一覧'!$F$9)</f>
      </c>
      <c r="G38" s="28">
        <f>IF('申込一覧'!B53="","",0)</f>
      </c>
      <c r="H38" s="28">
        <f>IF('申込一覧'!B53="","",0)</f>
      </c>
      <c r="I38" s="28">
        <f>IF('申込一覧'!B53="","",'申込一覧'!B53)</f>
      </c>
      <c r="J38" s="28">
        <f>IF('申込一覧'!H53="","",INDEX('名前'!$P$4:$P$35,MATCH('申込一覧'!H53,'名前'!$Q$4:$Q$35,0))&amp;" "&amp;RIGHTB(100000+'申込一覧'!I53,5))</f>
      </c>
      <c r="K38" s="28">
        <f>IF('申込一覧'!J53="","",INDEX('名前'!$P$4:$P$35,MATCH('申込一覧'!J53,'名前'!$Q$4:$Q$35,0))&amp;" "&amp;RIGHTB(100000+'申込一覧'!K53,5))</f>
      </c>
    </row>
    <row r="39" spans="1:11" ht="13.5">
      <c r="A39" s="28">
        <f>IF('申込一覧'!B54="","",'申込一覧'!F54*10000+'申込一覧'!B54&amp;'申込一覧'!$M$11&amp;E39)</f>
      </c>
      <c r="B39" s="28">
        <f>IF('申込一覧'!C54="","",'申込一覧'!C54&amp;IF('申込一覧'!E54="","","("&amp;'申込一覧'!E54&amp;")"))</f>
      </c>
      <c r="C39" s="28">
        <f>IF('申込一覧'!D54="","",'申込一覧'!D54)</f>
      </c>
      <c r="D39" s="28">
        <f>IF('申込一覧'!F54="","",'申込一覧'!F54)</f>
      </c>
      <c r="E39" s="28">
        <f ca="1">IF('申込一覧'!B54="","",OFFSET('名前'!$S$4,MATCH('申込一覧'!G54,'名前'!$T$5:$T$52,0),0))</f>
      </c>
      <c r="F39" s="28">
        <f>IF('申込一覧'!B54="","",'申込一覧'!$F$9)</f>
      </c>
      <c r="G39" s="28">
        <f>IF('申込一覧'!B54="","",0)</f>
      </c>
      <c r="H39" s="28">
        <f>IF('申込一覧'!B54="","",0)</f>
      </c>
      <c r="I39" s="28">
        <f>IF('申込一覧'!B54="","",'申込一覧'!B54)</f>
      </c>
      <c r="J39" s="28">
        <f>IF('申込一覧'!H54="","",INDEX('名前'!$P$4:$P$35,MATCH('申込一覧'!H54,'名前'!$Q$4:$Q$35,0))&amp;" "&amp;RIGHTB(100000+'申込一覧'!I54,5))</f>
      </c>
      <c r="K39" s="28">
        <f>IF('申込一覧'!J54="","",INDEX('名前'!$P$4:$P$35,MATCH('申込一覧'!J54,'名前'!$Q$4:$Q$35,0))&amp;" "&amp;RIGHTB(100000+'申込一覧'!K54,5))</f>
      </c>
    </row>
    <row r="40" spans="1:11" ht="13.5">
      <c r="A40" s="28">
        <f>IF('申込一覧'!B55="","",'申込一覧'!F55*10000+'申込一覧'!B55&amp;'申込一覧'!$M$11&amp;E40)</f>
      </c>
      <c r="B40" s="28">
        <f>IF('申込一覧'!C55="","",'申込一覧'!C55&amp;IF('申込一覧'!E55="","","("&amp;'申込一覧'!E55&amp;")"))</f>
      </c>
      <c r="C40" s="28">
        <f>IF('申込一覧'!D55="","",'申込一覧'!D55)</f>
      </c>
      <c r="D40" s="28">
        <f>IF('申込一覧'!F55="","",'申込一覧'!F55)</f>
      </c>
      <c r="E40" s="28">
        <f ca="1">IF('申込一覧'!B55="","",OFFSET('名前'!$S$4,MATCH('申込一覧'!G55,'名前'!$T$5:$T$52,0),0))</f>
      </c>
      <c r="F40" s="28">
        <f>IF('申込一覧'!B55="","",'申込一覧'!$F$9)</f>
      </c>
      <c r="G40" s="28">
        <f>IF('申込一覧'!B55="","",0)</f>
      </c>
      <c r="H40" s="28">
        <f>IF('申込一覧'!B55="","",0)</f>
      </c>
      <c r="I40" s="28">
        <f>IF('申込一覧'!B55="","",'申込一覧'!B55)</f>
      </c>
      <c r="J40" s="28">
        <f>IF('申込一覧'!H55="","",INDEX('名前'!$P$4:$P$35,MATCH('申込一覧'!H55,'名前'!$Q$4:$Q$35,0))&amp;" "&amp;RIGHTB(100000+'申込一覧'!I55,5))</f>
      </c>
      <c r="K40" s="28">
        <f>IF('申込一覧'!J55="","",INDEX('名前'!$P$4:$P$35,MATCH('申込一覧'!J55,'名前'!$Q$4:$Q$35,0))&amp;" "&amp;RIGHTB(100000+'申込一覧'!K55,5))</f>
      </c>
    </row>
    <row r="41" spans="1:11" ht="13.5">
      <c r="A41" s="28">
        <f>IF('申込一覧'!B56="","",'申込一覧'!F56*10000+'申込一覧'!B56&amp;'申込一覧'!$M$11&amp;E41)</f>
      </c>
      <c r="B41" s="28">
        <f>IF('申込一覧'!C56="","",'申込一覧'!C56&amp;IF('申込一覧'!E56="","","("&amp;'申込一覧'!E56&amp;")"))</f>
      </c>
      <c r="C41" s="28">
        <f>IF('申込一覧'!D56="","",'申込一覧'!D56)</f>
      </c>
      <c r="D41" s="28">
        <f>IF('申込一覧'!F56="","",'申込一覧'!F56)</f>
      </c>
      <c r="E41" s="28">
        <f ca="1">IF('申込一覧'!B56="","",OFFSET('名前'!$S$4,MATCH('申込一覧'!G56,'名前'!$T$5:$T$52,0),0))</f>
      </c>
      <c r="F41" s="28">
        <f>IF('申込一覧'!B56="","",'申込一覧'!$F$9)</f>
      </c>
      <c r="G41" s="28">
        <f>IF('申込一覧'!B56="","",0)</f>
      </c>
      <c r="H41" s="28">
        <f>IF('申込一覧'!B56="","",0)</f>
      </c>
      <c r="I41" s="28">
        <f>IF('申込一覧'!B56="","",'申込一覧'!B56)</f>
      </c>
      <c r="J41" s="28">
        <f>IF('申込一覧'!H56="","",INDEX('名前'!$P$4:$P$35,MATCH('申込一覧'!H56,'名前'!$Q$4:$Q$35,0))&amp;" "&amp;RIGHTB(100000+'申込一覧'!I56,5))</f>
      </c>
      <c r="K41" s="28">
        <f>IF('申込一覧'!J56="","",INDEX('名前'!$P$4:$P$35,MATCH('申込一覧'!J56,'名前'!$Q$4:$Q$35,0))&amp;" "&amp;RIGHTB(100000+'申込一覧'!K56,5))</f>
      </c>
    </row>
    <row r="42" spans="1:11" ht="13.5">
      <c r="A42" s="28">
        <f>IF('申込一覧'!B57="","",'申込一覧'!F57*10000+'申込一覧'!B57&amp;'申込一覧'!$M$11&amp;E42)</f>
      </c>
      <c r="B42" s="28">
        <f>IF('申込一覧'!C57="","",'申込一覧'!C57&amp;IF('申込一覧'!E57="","","("&amp;'申込一覧'!E57&amp;")"))</f>
      </c>
      <c r="C42" s="28">
        <f>IF('申込一覧'!D57="","",'申込一覧'!D57)</f>
      </c>
      <c r="D42" s="28">
        <f>IF('申込一覧'!F57="","",'申込一覧'!F57)</f>
      </c>
      <c r="E42" s="28">
        <f ca="1">IF('申込一覧'!B57="","",OFFSET('名前'!$S$4,MATCH('申込一覧'!G57,'名前'!$T$5:$T$52,0),0))</f>
      </c>
      <c r="F42" s="28">
        <f>IF('申込一覧'!B57="","",'申込一覧'!$F$9)</f>
      </c>
      <c r="G42" s="28">
        <f>IF('申込一覧'!B57="","",0)</f>
      </c>
      <c r="H42" s="28">
        <f>IF('申込一覧'!B57="","",0)</f>
      </c>
      <c r="I42" s="28">
        <f>IF('申込一覧'!B57="","",'申込一覧'!B57)</f>
      </c>
      <c r="J42" s="28">
        <f>IF('申込一覧'!H57="","",INDEX('名前'!$P$4:$P$35,MATCH('申込一覧'!H57,'名前'!$Q$4:$Q$35,0))&amp;" "&amp;RIGHTB(100000+'申込一覧'!I57,5))</f>
      </c>
      <c r="K42" s="28">
        <f>IF('申込一覧'!J57="","",INDEX('名前'!$P$4:$P$35,MATCH('申込一覧'!J57,'名前'!$Q$4:$Q$35,0))&amp;" "&amp;RIGHTB(100000+'申込一覧'!K57,5))</f>
      </c>
    </row>
    <row r="43" spans="1:11" ht="13.5">
      <c r="A43" s="28">
        <f>IF('申込一覧'!B58="","",'申込一覧'!F58*10000+'申込一覧'!B58&amp;'申込一覧'!$M$11&amp;E43)</f>
      </c>
      <c r="B43" s="28">
        <f>IF('申込一覧'!C58="","",'申込一覧'!C58&amp;IF('申込一覧'!E58="","","("&amp;'申込一覧'!E58&amp;")"))</f>
      </c>
      <c r="C43" s="28">
        <f>IF('申込一覧'!D58="","",'申込一覧'!D58)</f>
      </c>
      <c r="D43" s="28">
        <f>IF('申込一覧'!F58="","",'申込一覧'!F58)</f>
      </c>
      <c r="E43" s="28">
        <f ca="1">IF('申込一覧'!B58="","",OFFSET('名前'!$S$4,MATCH('申込一覧'!G58,'名前'!$T$5:$T$52,0),0))</f>
      </c>
      <c r="F43" s="28">
        <f>IF('申込一覧'!B58="","",'申込一覧'!$F$9)</f>
      </c>
      <c r="G43" s="28">
        <f>IF('申込一覧'!B58="","",0)</f>
      </c>
      <c r="H43" s="28">
        <f>IF('申込一覧'!B58="","",0)</f>
      </c>
      <c r="I43" s="28">
        <f>IF('申込一覧'!B58="","",'申込一覧'!B58)</f>
      </c>
      <c r="J43" s="28">
        <f>IF('申込一覧'!H58="","",INDEX('名前'!$P$4:$P$35,MATCH('申込一覧'!H58,'名前'!$Q$4:$Q$35,0))&amp;" "&amp;RIGHTB(100000+'申込一覧'!I58,5))</f>
      </c>
      <c r="K43" s="28">
        <f>IF('申込一覧'!J58="","",INDEX('名前'!$P$4:$P$35,MATCH('申込一覧'!J58,'名前'!$Q$4:$Q$35,0))&amp;" "&amp;RIGHTB(100000+'申込一覧'!K58,5))</f>
      </c>
    </row>
    <row r="44" spans="1:11" ht="13.5">
      <c r="A44" s="28">
        <f>IF('申込一覧'!B59="","",'申込一覧'!F59*10000+'申込一覧'!B59&amp;'申込一覧'!$M$11&amp;E44)</f>
      </c>
      <c r="B44" s="28">
        <f>IF('申込一覧'!C59="","",'申込一覧'!C59&amp;IF('申込一覧'!E59="","","("&amp;'申込一覧'!E59&amp;")"))</f>
      </c>
      <c r="C44" s="28">
        <f>IF('申込一覧'!D59="","",'申込一覧'!D59)</f>
      </c>
      <c r="D44" s="28">
        <f>IF('申込一覧'!F59="","",'申込一覧'!F59)</f>
      </c>
      <c r="E44" s="28">
        <f ca="1">IF('申込一覧'!B59="","",OFFSET('名前'!$S$4,MATCH('申込一覧'!G59,'名前'!$T$5:$T$52,0),0))</f>
      </c>
      <c r="F44" s="28">
        <f>IF('申込一覧'!B59="","",'申込一覧'!$F$9)</f>
      </c>
      <c r="G44" s="28">
        <f>IF('申込一覧'!B59="","",0)</f>
      </c>
      <c r="H44" s="28">
        <f>IF('申込一覧'!B59="","",0)</f>
      </c>
      <c r="I44" s="28">
        <f>IF('申込一覧'!B59="","",'申込一覧'!B59)</f>
      </c>
      <c r="J44" s="28">
        <f>IF('申込一覧'!H59="","",INDEX('名前'!$P$4:$P$35,MATCH('申込一覧'!H59,'名前'!$Q$4:$Q$35,0))&amp;" "&amp;RIGHTB(100000+'申込一覧'!I59,5))</f>
      </c>
      <c r="K44" s="28">
        <f>IF('申込一覧'!J59="","",INDEX('名前'!$P$4:$P$35,MATCH('申込一覧'!J59,'名前'!$Q$4:$Q$35,0))&amp;" "&amp;RIGHTB(100000+'申込一覧'!K59,5))</f>
      </c>
    </row>
    <row r="45" spans="1:11" ht="13.5">
      <c r="A45" s="28">
        <f>IF('申込一覧'!B60="","",'申込一覧'!F60*10000+'申込一覧'!B60&amp;'申込一覧'!$M$11&amp;E45)</f>
      </c>
      <c r="B45" s="28">
        <f>IF('申込一覧'!C60="","",'申込一覧'!C60&amp;IF('申込一覧'!E60="","","("&amp;'申込一覧'!E60&amp;")"))</f>
      </c>
      <c r="C45" s="28">
        <f>IF('申込一覧'!D60="","",'申込一覧'!D60)</f>
      </c>
      <c r="D45" s="28">
        <f>IF('申込一覧'!F60="","",'申込一覧'!F60)</f>
      </c>
      <c r="E45" s="28">
        <f ca="1">IF('申込一覧'!B60="","",OFFSET('名前'!$S$4,MATCH('申込一覧'!G60,'名前'!$T$5:$T$52,0),0))</f>
      </c>
      <c r="F45" s="28">
        <f>IF('申込一覧'!B60="","",'申込一覧'!$F$9)</f>
      </c>
      <c r="G45" s="28">
        <f>IF('申込一覧'!B60="","",0)</f>
      </c>
      <c r="H45" s="28">
        <f>IF('申込一覧'!B60="","",0)</f>
      </c>
      <c r="I45" s="28">
        <f>IF('申込一覧'!B60="","",'申込一覧'!B60)</f>
      </c>
      <c r="J45" s="28">
        <f>IF('申込一覧'!H60="","",INDEX('名前'!$P$4:$P$35,MATCH('申込一覧'!H60,'名前'!$Q$4:$Q$35,0))&amp;" "&amp;RIGHTB(100000+'申込一覧'!I60,5))</f>
      </c>
      <c r="K45" s="28">
        <f>IF('申込一覧'!J60="","",INDEX('名前'!$P$4:$P$35,MATCH('申込一覧'!J60,'名前'!$Q$4:$Q$35,0))&amp;" "&amp;RIGHTB(100000+'申込一覧'!K60,5))</f>
      </c>
    </row>
    <row r="46" spans="1:11" ht="13.5">
      <c r="A46" s="28">
        <f>IF('申込一覧'!B61="","",'申込一覧'!F61*10000+'申込一覧'!B61&amp;'申込一覧'!$M$11&amp;E46)</f>
      </c>
      <c r="B46" s="28">
        <f>IF('申込一覧'!C61="","",'申込一覧'!C61&amp;IF('申込一覧'!E61="","","("&amp;'申込一覧'!E61&amp;")"))</f>
      </c>
      <c r="C46" s="28">
        <f>IF('申込一覧'!D61="","",'申込一覧'!D61)</f>
      </c>
      <c r="D46" s="28">
        <f>IF('申込一覧'!F61="","",'申込一覧'!F61)</f>
      </c>
      <c r="E46" s="28">
        <f ca="1">IF('申込一覧'!B61="","",OFFSET('名前'!$S$4,MATCH('申込一覧'!G61,'名前'!$T$5:$T$52,0),0))</f>
      </c>
      <c r="F46" s="28">
        <f>IF('申込一覧'!B61="","",'申込一覧'!$F$9)</f>
      </c>
      <c r="G46" s="28">
        <f>IF('申込一覧'!B61="","",0)</f>
      </c>
      <c r="H46" s="28">
        <f>IF('申込一覧'!B61="","",0)</f>
      </c>
      <c r="I46" s="28">
        <f>IF('申込一覧'!B61="","",'申込一覧'!B61)</f>
      </c>
      <c r="J46" s="28">
        <f>IF('申込一覧'!H61="","",INDEX('名前'!$P$4:$P$35,MATCH('申込一覧'!H61,'名前'!$Q$4:$Q$35,0))&amp;" "&amp;RIGHTB(100000+'申込一覧'!I61,5))</f>
      </c>
      <c r="K46" s="28">
        <f>IF('申込一覧'!J61="","",INDEX('名前'!$P$4:$P$35,MATCH('申込一覧'!J61,'名前'!$Q$4:$Q$35,0))&amp;" "&amp;RIGHTB(100000+'申込一覧'!K61,5))</f>
      </c>
    </row>
    <row r="47" spans="1:11" ht="13.5">
      <c r="A47" s="28">
        <f>IF('申込一覧'!B62="","",'申込一覧'!F62*10000+'申込一覧'!B62&amp;'申込一覧'!$M$11&amp;E47)</f>
      </c>
      <c r="B47" s="28">
        <f>IF('申込一覧'!C62="","",'申込一覧'!C62&amp;IF('申込一覧'!E62="","","("&amp;'申込一覧'!E62&amp;")"))</f>
      </c>
      <c r="C47" s="28">
        <f>IF('申込一覧'!D62="","",'申込一覧'!D62)</f>
      </c>
      <c r="D47" s="28">
        <f>IF('申込一覧'!F62="","",'申込一覧'!F62)</f>
      </c>
      <c r="E47" s="28">
        <f ca="1">IF('申込一覧'!B62="","",OFFSET('名前'!$S$4,MATCH('申込一覧'!G62,'名前'!$T$5:$T$52,0),0))</f>
      </c>
      <c r="F47" s="28">
        <f>IF('申込一覧'!B62="","",'申込一覧'!$F$9)</f>
      </c>
      <c r="G47" s="28">
        <f>IF('申込一覧'!B62="","",0)</f>
      </c>
      <c r="H47" s="28">
        <f>IF('申込一覧'!B62="","",0)</f>
      </c>
      <c r="I47" s="28">
        <f>IF('申込一覧'!B62="","",'申込一覧'!B62)</f>
      </c>
      <c r="J47" s="28">
        <f>IF('申込一覧'!H62="","",INDEX('名前'!$P$4:$P$35,MATCH('申込一覧'!H62,'名前'!$Q$4:$Q$35,0))&amp;" "&amp;RIGHTB(100000+'申込一覧'!I62,5))</f>
      </c>
      <c r="K47" s="28">
        <f>IF('申込一覧'!J62="","",INDEX('名前'!$P$4:$P$35,MATCH('申込一覧'!J62,'名前'!$Q$4:$Q$35,0))&amp;" "&amp;RIGHTB(100000+'申込一覧'!K62,5))</f>
      </c>
    </row>
    <row r="48" spans="1:11" ht="13.5">
      <c r="A48" s="28">
        <f>IF('申込一覧'!B63="","",'申込一覧'!F63*10000+'申込一覧'!B63&amp;'申込一覧'!$M$11&amp;E48)</f>
      </c>
      <c r="B48" s="28">
        <f>IF('申込一覧'!C63="","",'申込一覧'!C63&amp;IF('申込一覧'!E63="","","("&amp;'申込一覧'!E63&amp;")"))</f>
      </c>
      <c r="C48" s="28">
        <f>IF('申込一覧'!D63="","",'申込一覧'!D63)</f>
      </c>
      <c r="D48" s="28">
        <f>IF('申込一覧'!F63="","",'申込一覧'!F63)</f>
      </c>
      <c r="E48" s="28">
        <f ca="1">IF('申込一覧'!B63="","",OFFSET('名前'!$S$4,MATCH('申込一覧'!G63,'名前'!$T$5:$T$52,0),0))</f>
      </c>
      <c r="F48" s="28">
        <f>IF('申込一覧'!B63="","",'申込一覧'!$F$9)</f>
      </c>
      <c r="G48" s="28">
        <f>IF('申込一覧'!B63="","",0)</f>
      </c>
      <c r="H48" s="28">
        <f>IF('申込一覧'!B63="","",0)</f>
      </c>
      <c r="I48" s="28">
        <f>IF('申込一覧'!B63="","",'申込一覧'!B63)</f>
      </c>
      <c r="J48" s="28">
        <f>IF('申込一覧'!H63="","",INDEX('名前'!$P$4:$P$35,MATCH('申込一覧'!H63,'名前'!$Q$4:$Q$35,0))&amp;" "&amp;RIGHTB(100000+'申込一覧'!I63,5))</f>
      </c>
      <c r="K48" s="28">
        <f>IF('申込一覧'!J63="","",INDEX('名前'!$P$4:$P$35,MATCH('申込一覧'!J63,'名前'!$Q$4:$Q$35,0))&amp;" "&amp;RIGHTB(100000+'申込一覧'!K63,5))</f>
      </c>
    </row>
    <row r="49" spans="1:11" ht="13.5">
      <c r="A49" s="28">
        <f>IF('申込一覧'!B64="","",'申込一覧'!F64*10000+'申込一覧'!B64&amp;'申込一覧'!$M$11&amp;E49)</f>
      </c>
      <c r="B49" s="28">
        <f>IF('申込一覧'!C64="","",'申込一覧'!C64&amp;IF('申込一覧'!E64="","","("&amp;'申込一覧'!E64&amp;")"))</f>
      </c>
      <c r="C49" s="28">
        <f>IF('申込一覧'!D64="","",'申込一覧'!D64)</f>
      </c>
      <c r="D49" s="28">
        <f>IF('申込一覧'!F64="","",'申込一覧'!F64)</f>
      </c>
      <c r="E49" s="28">
        <f ca="1">IF('申込一覧'!B64="","",OFFSET('名前'!$S$4,MATCH('申込一覧'!G64,'名前'!$T$5:$T$52,0),0))</f>
      </c>
      <c r="F49" s="28">
        <f>IF('申込一覧'!B64="","",'申込一覧'!$F$9)</f>
      </c>
      <c r="G49" s="28">
        <f>IF('申込一覧'!B64="","",0)</f>
      </c>
      <c r="H49" s="28">
        <f>IF('申込一覧'!B64="","",0)</f>
      </c>
      <c r="I49" s="28">
        <f>IF('申込一覧'!B64="","",'申込一覧'!B64)</f>
      </c>
      <c r="J49" s="28">
        <f>IF('申込一覧'!H64="","",INDEX('名前'!$P$4:$P$35,MATCH('申込一覧'!H64,'名前'!$Q$4:$Q$35,0))&amp;" "&amp;RIGHTB(100000+'申込一覧'!I64,5))</f>
      </c>
      <c r="K49" s="28">
        <f>IF('申込一覧'!J64="","",INDEX('名前'!$P$4:$P$35,MATCH('申込一覧'!J64,'名前'!$Q$4:$Q$35,0))&amp;" "&amp;RIGHTB(100000+'申込一覧'!K64,5))</f>
      </c>
    </row>
    <row r="50" spans="1:11" ht="13.5">
      <c r="A50" s="28">
        <f>IF('申込一覧'!B65="","",'申込一覧'!F65*10000+'申込一覧'!B65&amp;'申込一覧'!$M$11&amp;E50)</f>
      </c>
      <c r="B50" s="28">
        <f>IF('申込一覧'!C65="","",'申込一覧'!C65&amp;IF('申込一覧'!E65="","","("&amp;'申込一覧'!E65&amp;")"))</f>
      </c>
      <c r="C50" s="28">
        <f>IF('申込一覧'!D65="","",'申込一覧'!D65)</f>
      </c>
      <c r="D50" s="28">
        <f>IF('申込一覧'!F65="","",'申込一覧'!F65)</f>
      </c>
      <c r="E50" s="28">
        <f ca="1">IF('申込一覧'!B65="","",OFFSET('名前'!$S$4,MATCH('申込一覧'!G65,'名前'!$T$5:$T$52,0),0))</f>
      </c>
      <c r="F50" s="28">
        <f>IF('申込一覧'!B65="","",'申込一覧'!$F$9)</f>
      </c>
      <c r="G50" s="28">
        <f>IF('申込一覧'!B65="","",0)</f>
      </c>
      <c r="H50" s="28">
        <f>IF('申込一覧'!B65="","",0)</f>
      </c>
      <c r="I50" s="28">
        <f>IF('申込一覧'!B65="","",'申込一覧'!B65)</f>
      </c>
      <c r="J50" s="28">
        <f>IF('申込一覧'!H65="","",INDEX('名前'!$P$4:$P$35,MATCH('申込一覧'!H65,'名前'!$Q$4:$Q$35,0))&amp;" "&amp;RIGHTB(100000+'申込一覧'!I65,5))</f>
      </c>
      <c r="K50" s="28">
        <f>IF('申込一覧'!J65="","",INDEX('名前'!$P$4:$P$35,MATCH('申込一覧'!J65,'名前'!$Q$4:$Q$35,0))&amp;" "&amp;RIGHTB(100000+'申込一覧'!K65,5))</f>
      </c>
    </row>
    <row r="51" spans="1:11" ht="13.5">
      <c r="A51" s="28">
        <f>IF('申込一覧'!B66="","",'申込一覧'!F66*10000+'申込一覧'!B66&amp;'申込一覧'!$M$11&amp;E51)</f>
      </c>
      <c r="B51" s="28">
        <f>IF('申込一覧'!C66="","",'申込一覧'!C66&amp;IF('申込一覧'!E66="","","("&amp;'申込一覧'!E66&amp;")"))</f>
      </c>
      <c r="C51" s="28">
        <f>IF('申込一覧'!D66="","",'申込一覧'!D66)</f>
      </c>
      <c r="D51" s="28">
        <f>IF('申込一覧'!F66="","",'申込一覧'!F66)</f>
      </c>
      <c r="E51" s="28">
        <f ca="1">IF('申込一覧'!B66="","",OFFSET('名前'!$S$4,MATCH('申込一覧'!G66,'名前'!$T$5:$T$52,0),0))</f>
      </c>
      <c r="F51" s="28">
        <f>IF('申込一覧'!B66="","",'申込一覧'!$F$9)</f>
      </c>
      <c r="G51" s="28">
        <f>IF('申込一覧'!B66="","",0)</f>
      </c>
      <c r="H51" s="28">
        <f>IF('申込一覧'!B66="","",0)</f>
      </c>
      <c r="I51" s="28">
        <f>IF('申込一覧'!B66="","",'申込一覧'!B66)</f>
      </c>
      <c r="J51" s="28">
        <f>IF('申込一覧'!H66="","",INDEX('名前'!$P$4:$P$35,MATCH('申込一覧'!H66,'名前'!$Q$4:$Q$35,0))&amp;" "&amp;RIGHTB(100000+'申込一覧'!I66,5))</f>
      </c>
      <c r="K51" s="28">
        <f>IF('申込一覧'!J66="","",INDEX('名前'!$P$4:$P$35,MATCH('申込一覧'!J66,'名前'!$Q$4:$Q$35,0))&amp;" "&amp;RIGHTB(100000+'申込一覧'!K66,5))</f>
      </c>
    </row>
    <row r="52" spans="1:11" ht="13.5">
      <c r="A52" s="28">
        <f>IF('申込一覧'!B67="","",'申込一覧'!F67*10000+'申込一覧'!B67&amp;'申込一覧'!$M$11&amp;E52)</f>
      </c>
      <c r="B52" s="28">
        <f>IF('申込一覧'!C67="","",'申込一覧'!C67&amp;IF('申込一覧'!E67="","","("&amp;'申込一覧'!E67&amp;")"))</f>
      </c>
      <c r="C52" s="28">
        <f>IF('申込一覧'!D67="","",'申込一覧'!D67)</f>
      </c>
      <c r="D52" s="28">
        <f>IF('申込一覧'!F67="","",'申込一覧'!F67)</f>
      </c>
      <c r="E52" s="28">
        <f ca="1">IF('申込一覧'!B67="","",OFFSET('名前'!$S$4,MATCH('申込一覧'!G67,'名前'!$T$5:$T$52,0),0))</f>
      </c>
      <c r="F52" s="28">
        <f>IF('申込一覧'!B67="","",'申込一覧'!$F$9)</f>
      </c>
      <c r="G52" s="28">
        <f>IF('申込一覧'!B67="","",0)</f>
      </c>
      <c r="H52" s="28">
        <f>IF('申込一覧'!B67="","",0)</f>
      </c>
      <c r="I52" s="28">
        <f>IF('申込一覧'!B67="","",'申込一覧'!B67)</f>
      </c>
      <c r="J52" s="28">
        <f>IF('申込一覧'!H67="","",INDEX('名前'!$P$4:$P$35,MATCH('申込一覧'!H67,'名前'!$Q$4:$Q$35,0))&amp;" "&amp;RIGHTB(100000+'申込一覧'!I67,5))</f>
      </c>
      <c r="K52" s="28">
        <f>IF('申込一覧'!J67="","",INDEX('名前'!$P$4:$P$35,MATCH('申込一覧'!J67,'名前'!$Q$4:$Q$35,0))&amp;" "&amp;RIGHTB(100000+'申込一覧'!K67,5))</f>
      </c>
    </row>
    <row r="53" spans="1:11" ht="13.5">
      <c r="A53" s="28">
        <f>IF('申込一覧'!B68="","",'申込一覧'!F68*10000+'申込一覧'!B68&amp;'申込一覧'!$M$11&amp;E53)</f>
      </c>
      <c r="B53" s="28">
        <f>IF('申込一覧'!C68="","",'申込一覧'!C68&amp;IF('申込一覧'!E68="","","("&amp;'申込一覧'!E68&amp;")"))</f>
      </c>
      <c r="C53" s="28">
        <f>IF('申込一覧'!D68="","",'申込一覧'!D68)</f>
      </c>
      <c r="D53" s="28">
        <f>IF('申込一覧'!F68="","",'申込一覧'!F68)</f>
      </c>
      <c r="E53" s="28">
        <f ca="1">IF('申込一覧'!B68="","",OFFSET('名前'!$S$4,MATCH('申込一覧'!G68,'名前'!$T$5:$T$52,0),0))</f>
      </c>
      <c r="F53" s="28">
        <f>IF('申込一覧'!B68="","",'申込一覧'!$F$9)</f>
      </c>
      <c r="G53" s="28">
        <f>IF('申込一覧'!B68="","",0)</f>
      </c>
      <c r="H53" s="28">
        <f>IF('申込一覧'!B68="","",0)</f>
      </c>
      <c r="I53" s="28">
        <f>IF('申込一覧'!B68="","",'申込一覧'!B68)</f>
      </c>
      <c r="J53" s="28">
        <f>IF('申込一覧'!H68="","",INDEX('名前'!$P$4:$P$35,MATCH('申込一覧'!H68,'名前'!$Q$4:$Q$35,0))&amp;" "&amp;RIGHTB(100000+'申込一覧'!I68,5))</f>
      </c>
      <c r="K53" s="28">
        <f>IF('申込一覧'!J68="","",INDEX('名前'!$P$4:$P$35,MATCH('申込一覧'!J68,'名前'!$Q$4:$Q$35,0))&amp;" "&amp;RIGHTB(100000+'申込一覧'!K68,5))</f>
      </c>
    </row>
    <row r="54" spans="1:11" ht="13.5">
      <c r="A54" s="28">
        <f>IF('申込一覧'!B69="","",'申込一覧'!F69*10000+'申込一覧'!B69&amp;'申込一覧'!$M$11&amp;E54)</f>
      </c>
      <c r="B54" s="28">
        <f>IF('申込一覧'!C69="","",'申込一覧'!C69&amp;IF('申込一覧'!E69="","","("&amp;'申込一覧'!E69&amp;")"))</f>
      </c>
      <c r="C54" s="28">
        <f>IF('申込一覧'!D69="","",'申込一覧'!D69)</f>
      </c>
      <c r="D54" s="28">
        <f>IF('申込一覧'!F69="","",'申込一覧'!F69)</f>
      </c>
      <c r="E54" s="28">
        <f ca="1">IF('申込一覧'!B69="","",OFFSET('名前'!$S$4,MATCH('申込一覧'!G69,'名前'!$T$5:$T$52,0),0))</f>
      </c>
      <c r="F54" s="28">
        <f>IF('申込一覧'!B69="","",'申込一覧'!$F$9)</f>
      </c>
      <c r="G54" s="28">
        <f>IF('申込一覧'!B69="","",0)</f>
      </c>
      <c r="H54" s="28">
        <f>IF('申込一覧'!B69="","",0)</f>
      </c>
      <c r="I54" s="28">
        <f>IF('申込一覧'!B69="","",'申込一覧'!B69)</f>
      </c>
      <c r="J54" s="28">
        <f>IF('申込一覧'!H69="","",INDEX('名前'!$P$4:$P$35,MATCH('申込一覧'!H69,'名前'!$Q$4:$Q$35,0))&amp;" "&amp;RIGHTB(100000+'申込一覧'!I69,5))</f>
      </c>
      <c r="K54" s="28">
        <f>IF('申込一覧'!J69="","",INDEX('名前'!$P$4:$P$35,MATCH('申込一覧'!J69,'名前'!$Q$4:$Q$35,0))&amp;" "&amp;RIGHTB(100000+'申込一覧'!K69,5))</f>
      </c>
    </row>
    <row r="55" spans="1:11" ht="13.5">
      <c r="A55" s="28">
        <f>IF('申込一覧'!B70="","",'申込一覧'!F70*10000+'申込一覧'!B70&amp;'申込一覧'!$M$11&amp;E55)</f>
      </c>
      <c r="B55" s="28">
        <f>IF('申込一覧'!C70="","",'申込一覧'!C70&amp;IF('申込一覧'!E70="","","("&amp;'申込一覧'!E70&amp;")"))</f>
      </c>
      <c r="C55" s="28">
        <f>IF('申込一覧'!D70="","",'申込一覧'!D70)</f>
      </c>
      <c r="D55" s="28">
        <f>IF('申込一覧'!F70="","",'申込一覧'!F70)</f>
      </c>
      <c r="E55" s="28">
        <f ca="1">IF('申込一覧'!B70="","",OFFSET('名前'!$S$4,MATCH('申込一覧'!G70,'名前'!$T$5:$T$52,0),0))</f>
      </c>
      <c r="F55" s="28">
        <f>IF('申込一覧'!B70="","",'申込一覧'!$F$9)</f>
      </c>
      <c r="G55" s="28">
        <f>IF('申込一覧'!B70="","",0)</f>
      </c>
      <c r="H55" s="28">
        <f>IF('申込一覧'!B70="","",0)</f>
      </c>
      <c r="I55" s="28">
        <f>IF('申込一覧'!B70="","",'申込一覧'!B70)</f>
      </c>
      <c r="J55" s="28">
        <f>IF('申込一覧'!H70="","",INDEX('名前'!$P$4:$P$35,MATCH('申込一覧'!H70,'名前'!$Q$4:$Q$35,0))&amp;" "&amp;RIGHTB(100000+'申込一覧'!I70,5))</f>
      </c>
      <c r="K55" s="28">
        <f>IF('申込一覧'!J70="","",INDEX('名前'!$P$4:$P$35,MATCH('申込一覧'!J70,'名前'!$Q$4:$Q$35,0))&amp;" "&amp;RIGHTB(100000+'申込一覧'!K70,5))</f>
      </c>
    </row>
    <row r="56" spans="1:11" ht="13.5">
      <c r="A56" s="28">
        <f>IF('申込一覧'!B71="","",'申込一覧'!F71*10000+'申込一覧'!B71&amp;'申込一覧'!$M$11&amp;E56)</f>
      </c>
      <c r="B56" s="28">
        <f>IF('申込一覧'!C71="","",'申込一覧'!C71&amp;IF('申込一覧'!E71="","","("&amp;'申込一覧'!E71&amp;")"))</f>
      </c>
      <c r="C56" s="28">
        <f>IF('申込一覧'!D71="","",'申込一覧'!D71)</f>
      </c>
      <c r="D56" s="28">
        <f>IF('申込一覧'!F71="","",'申込一覧'!F71)</f>
      </c>
      <c r="E56" s="28">
        <f ca="1">IF('申込一覧'!B71="","",OFFSET('名前'!$S$4,MATCH('申込一覧'!G71,'名前'!$T$5:$T$52,0),0))</f>
      </c>
      <c r="F56" s="28">
        <f>IF('申込一覧'!B71="","",'申込一覧'!$F$9)</f>
      </c>
      <c r="G56" s="28">
        <f>IF('申込一覧'!B71="","",0)</f>
      </c>
      <c r="H56" s="28">
        <f>IF('申込一覧'!B71="","",0)</f>
      </c>
      <c r="I56" s="28">
        <f>IF('申込一覧'!B71="","",'申込一覧'!B71)</f>
      </c>
      <c r="J56" s="28">
        <f>IF('申込一覧'!H71="","",INDEX('名前'!$P$4:$P$35,MATCH('申込一覧'!H71,'名前'!$Q$4:$Q$35,0))&amp;" "&amp;RIGHTB(100000+'申込一覧'!I71,5))</f>
      </c>
      <c r="K56" s="28">
        <f>IF('申込一覧'!J71="","",INDEX('名前'!$P$4:$P$35,MATCH('申込一覧'!J71,'名前'!$Q$4:$Q$35,0))&amp;" "&amp;RIGHTB(100000+'申込一覧'!K71,5))</f>
      </c>
    </row>
    <row r="57" spans="1:11" ht="13.5">
      <c r="A57" s="28">
        <f>IF('申込一覧'!B72="","",'申込一覧'!F72*10000+'申込一覧'!B72&amp;'申込一覧'!$M$11&amp;E57)</f>
      </c>
      <c r="B57" s="28">
        <f>IF('申込一覧'!C72="","",'申込一覧'!C72&amp;IF('申込一覧'!E72="","","("&amp;'申込一覧'!E72&amp;")"))</f>
      </c>
      <c r="C57" s="28">
        <f>IF('申込一覧'!D72="","",'申込一覧'!D72)</f>
      </c>
      <c r="D57" s="28">
        <f>IF('申込一覧'!F72="","",'申込一覧'!F72)</f>
      </c>
      <c r="E57" s="28">
        <f ca="1">IF('申込一覧'!B72="","",OFFSET('名前'!$S$4,MATCH('申込一覧'!G72,'名前'!$T$5:$T$52,0),0))</f>
      </c>
      <c r="F57" s="28">
        <f>IF('申込一覧'!B72="","",'申込一覧'!$F$9)</f>
      </c>
      <c r="G57" s="28">
        <f>IF('申込一覧'!B72="","",0)</f>
      </c>
      <c r="H57" s="28">
        <f>IF('申込一覧'!B72="","",0)</f>
      </c>
      <c r="I57" s="28">
        <f>IF('申込一覧'!B72="","",'申込一覧'!B72)</f>
      </c>
      <c r="J57" s="28">
        <f>IF('申込一覧'!H72="","",INDEX('名前'!$P$4:$P$35,MATCH('申込一覧'!H72,'名前'!$Q$4:$Q$35,0))&amp;" "&amp;RIGHTB(100000+'申込一覧'!I72,5))</f>
      </c>
      <c r="K57" s="28">
        <f>IF('申込一覧'!J72="","",INDEX('名前'!$P$4:$P$35,MATCH('申込一覧'!J72,'名前'!$Q$4:$Q$35,0))&amp;" "&amp;RIGHTB(100000+'申込一覧'!K72,5))</f>
      </c>
    </row>
    <row r="58" spans="1:11" ht="13.5">
      <c r="A58" s="28">
        <f>IF('申込一覧'!B73="","",'申込一覧'!F73*10000+'申込一覧'!B73&amp;'申込一覧'!$M$11&amp;E58)</f>
      </c>
      <c r="B58" s="28">
        <f>IF('申込一覧'!C73="","",'申込一覧'!C73&amp;IF('申込一覧'!E73="","","("&amp;'申込一覧'!E73&amp;")"))</f>
      </c>
      <c r="C58" s="28">
        <f>IF('申込一覧'!D73="","",'申込一覧'!D73)</f>
      </c>
      <c r="D58" s="28">
        <f>IF('申込一覧'!F73="","",'申込一覧'!F73)</f>
      </c>
      <c r="E58" s="28">
        <f ca="1">IF('申込一覧'!B73="","",OFFSET('名前'!$S$4,MATCH('申込一覧'!G73,'名前'!$T$5:$T$52,0),0))</f>
      </c>
      <c r="F58" s="28">
        <f>IF('申込一覧'!B73="","",'申込一覧'!$F$9)</f>
      </c>
      <c r="G58" s="28">
        <f>IF('申込一覧'!B73="","",0)</f>
      </c>
      <c r="H58" s="28">
        <f>IF('申込一覧'!B73="","",0)</f>
      </c>
      <c r="I58" s="28">
        <f>IF('申込一覧'!B73="","",'申込一覧'!B73)</f>
      </c>
      <c r="J58" s="28">
        <f>IF('申込一覧'!H73="","",INDEX('名前'!$P$4:$P$35,MATCH('申込一覧'!H73,'名前'!$Q$4:$Q$35,0))&amp;" "&amp;RIGHTB(100000+'申込一覧'!I73,5))</f>
      </c>
      <c r="K58" s="28">
        <f>IF('申込一覧'!J73="","",INDEX('名前'!$P$4:$P$35,MATCH('申込一覧'!J73,'名前'!$Q$4:$Q$35,0))&amp;" "&amp;RIGHTB(100000+'申込一覧'!K73,5))</f>
      </c>
    </row>
    <row r="59" spans="1:11" ht="13.5">
      <c r="A59" s="28">
        <f>IF('申込一覧'!B74="","",'申込一覧'!F74*10000+'申込一覧'!B74&amp;'申込一覧'!$M$11&amp;E59)</f>
      </c>
      <c r="B59" s="28">
        <f>IF('申込一覧'!C74="","",'申込一覧'!C74&amp;IF('申込一覧'!E74="","","("&amp;'申込一覧'!E74&amp;")"))</f>
      </c>
      <c r="C59" s="28">
        <f>IF('申込一覧'!D74="","",'申込一覧'!D74)</f>
      </c>
      <c r="D59" s="28">
        <f>IF('申込一覧'!F74="","",'申込一覧'!F74)</f>
      </c>
      <c r="E59" s="28">
        <f ca="1">IF('申込一覧'!B74="","",OFFSET('名前'!$S$4,MATCH('申込一覧'!G74,'名前'!$T$5:$T$52,0),0))</f>
      </c>
      <c r="F59" s="28">
        <f>IF('申込一覧'!B74="","",'申込一覧'!$F$9)</f>
      </c>
      <c r="G59" s="28">
        <f>IF('申込一覧'!B74="","",0)</f>
      </c>
      <c r="H59" s="28">
        <f>IF('申込一覧'!B74="","",0)</f>
      </c>
      <c r="I59" s="28">
        <f>IF('申込一覧'!B74="","",'申込一覧'!B74)</f>
      </c>
      <c r="J59" s="28">
        <f>IF('申込一覧'!H74="","",INDEX('名前'!$P$4:$P$35,MATCH('申込一覧'!H74,'名前'!$Q$4:$Q$35,0))&amp;" "&amp;RIGHTB(100000+'申込一覧'!I74,5))</f>
      </c>
      <c r="K59" s="28">
        <f>IF('申込一覧'!J74="","",INDEX('名前'!$P$4:$P$35,MATCH('申込一覧'!J74,'名前'!$Q$4:$Q$35,0))&amp;" "&amp;RIGHTB(100000+'申込一覧'!K74,5))</f>
      </c>
    </row>
    <row r="60" spans="1:11" ht="13.5">
      <c r="A60" s="28">
        <f>IF('申込一覧'!B75="","",'申込一覧'!F75*10000+'申込一覧'!B75&amp;'申込一覧'!$M$11&amp;E60)</f>
      </c>
      <c r="B60" s="28">
        <f>IF('申込一覧'!C75="","",'申込一覧'!C75&amp;IF('申込一覧'!E75="","","("&amp;'申込一覧'!E75&amp;")"))</f>
      </c>
      <c r="C60" s="28">
        <f>IF('申込一覧'!D75="","",'申込一覧'!D75)</f>
      </c>
      <c r="D60" s="28">
        <f>IF('申込一覧'!F75="","",'申込一覧'!F75)</f>
      </c>
      <c r="E60" s="28">
        <f ca="1">IF('申込一覧'!B75="","",OFFSET('名前'!$S$4,MATCH('申込一覧'!G75,'名前'!$T$5:$T$52,0),0))</f>
      </c>
      <c r="F60" s="28">
        <f>IF('申込一覧'!B75="","",'申込一覧'!$F$9)</f>
      </c>
      <c r="G60" s="28">
        <f>IF('申込一覧'!B75="","",0)</f>
      </c>
      <c r="H60" s="28">
        <f>IF('申込一覧'!B75="","",0)</f>
      </c>
      <c r="I60" s="28">
        <f>IF('申込一覧'!B75="","",'申込一覧'!B75)</f>
      </c>
      <c r="J60" s="28">
        <f>IF('申込一覧'!H75="","",INDEX('名前'!$P$4:$P$35,MATCH('申込一覧'!H75,'名前'!$Q$4:$Q$35,0))&amp;" "&amp;RIGHTB(100000+'申込一覧'!I75,5))</f>
      </c>
      <c r="K60" s="28">
        <f>IF('申込一覧'!J75="","",INDEX('名前'!$P$4:$P$35,MATCH('申込一覧'!J75,'名前'!$Q$4:$Q$35,0))&amp;" "&amp;RIGHTB(100000+'申込一覧'!K75,5))</f>
      </c>
    </row>
    <row r="61" spans="1:11" ht="13.5">
      <c r="A61" s="28">
        <f>IF('申込一覧'!B76="","",'申込一覧'!F76*10000+'申込一覧'!B76&amp;'申込一覧'!$M$11&amp;E61)</f>
      </c>
      <c r="B61" s="28">
        <f>IF('申込一覧'!C76="","",'申込一覧'!C76&amp;IF('申込一覧'!E76="","","("&amp;'申込一覧'!E76&amp;")"))</f>
      </c>
      <c r="C61" s="28">
        <f>IF('申込一覧'!D76="","",'申込一覧'!D76)</f>
      </c>
      <c r="D61" s="28">
        <f>IF('申込一覧'!F76="","",'申込一覧'!F76)</f>
      </c>
      <c r="E61" s="28">
        <f ca="1">IF('申込一覧'!B76="","",OFFSET('名前'!$S$4,MATCH('申込一覧'!G76,'名前'!$T$5:$T$52,0),0))</f>
      </c>
      <c r="F61" s="28">
        <f>IF('申込一覧'!B76="","",'申込一覧'!$F$9)</f>
      </c>
      <c r="G61" s="28">
        <f>IF('申込一覧'!B76="","",0)</f>
      </c>
      <c r="H61" s="28">
        <f>IF('申込一覧'!B76="","",0)</f>
      </c>
      <c r="I61" s="28">
        <f>IF('申込一覧'!B76="","",'申込一覧'!B76)</f>
      </c>
      <c r="J61" s="28">
        <f>IF('申込一覧'!H76="","",INDEX('名前'!$P$4:$P$35,MATCH('申込一覧'!H76,'名前'!$Q$4:$Q$35,0))&amp;" "&amp;RIGHTB(100000+'申込一覧'!I76,5))</f>
      </c>
      <c r="K61" s="28">
        <f>IF('申込一覧'!J76="","",INDEX('名前'!$P$4:$P$35,MATCH('申込一覧'!J76,'名前'!$Q$4:$Q$35,0))&amp;" "&amp;RIGHTB(100000+'申込一覧'!K76,5))</f>
      </c>
    </row>
    <row r="62" spans="1:11" ht="13.5">
      <c r="A62" s="28">
        <f>IF('申込一覧'!B77="","",'申込一覧'!F77*10000+'申込一覧'!B77&amp;'申込一覧'!$M$11&amp;E62)</f>
      </c>
      <c r="B62" s="28">
        <f>IF('申込一覧'!C77="","",'申込一覧'!C77&amp;IF('申込一覧'!E77="","","("&amp;'申込一覧'!E77&amp;")"))</f>
      </c>
      <c r="C62" s="28">
        <f>IF('申込一覧'!D77="","",'申込一覧'!D77)</f>
      </c>
      <c r="D62" s="28">
        <f>IF('申込一覧'!F77="","",'申込一覧'!F77)</f>
      </c>
      <c r="E62" s="28">
        <f ca="1">IF('申込一覧'!B77="","",OFFSET('名前'!$S$4,MATCH('申込一覧'!G77,'名前'!$T$5:$T$52,0),0))</f>
      </c>
      <c r="F62" s="28">
        <f>IF('申込一覧'!B77="","",'申込一覧'!$F$9)</f>
      </c>
      <c r="G62" s="28">
        <f>IF('申込一覧'!B77="","",0)</f>
      </c>
      <c r="H62" s="28">
        <f>IF('申込一覧'!B77="","",0)</f>
      </c>
      <c r="I62" s="28">
        <f>IF('申込一覧'!B77="","",'申込一覧'!B77)</f>
      </c>
      <c r="J62" s="28">
        <f>IF('申込一覧'!H77="","",INDEX('名前'!$P$4:$P$35,MATCH('申込一覧'!H77,'名前'!$Q$4:$Q$35,0))&amp;" "&amp;RIGHTB(100000+'申込一覧'!I77,5))</f>
      </c>
      <c r="K62" s="28">
        <f>IF('申込一覧'!J77="","",INDEX('名前'!$P$4:$P$35,MATCH('申込一覧'!J77,'名前'!$Q$4:$Q$35,0))&amp;" "&amp;RIGHTB(100000+'申込一覧'!K77,5))</f>
      </c>
    </row>
    <row r="63" spans="1:11" ht="13.5">
      <c r="A63" s="28">
        <f>IF('申込一覧'!B78="","",'申込一覧'!F78*10000+'申込一覧'!B78&amp;'申込一覧'!$M$11&amp;E63)</f>
      </c>
      <c r="B63" s="28">
        <f>IF('申込一覧'!C78="","",'申込一覧'!C78&amp;IF('申込一覧'!E78="","","("&amp;'申込一覧'!E78&amp;")"))</f>
      </c>
      <c r="C63" s="28">
        <f>IF('申込一覧'!D78="","",'申込一覧'!D78)</f>
      </c>
      <c r="D63" s="28">
        <f>IF('申込一覧'!F78="","",'申込一覧'!F78)</f>
      </c>
      <c r="E63" s="28">
        <f ca="1">IF('申込一覧'!B78="","",OFFSET('名前'!$S$4,MATCH('申込一覧'!G78,'名前'!$T$5:$T$52,0),0))</f>
      </c>
      <c r="F63" s="28">
        <f>IF('申込一覧'!B78="","",'申込一覧'!$F$9)</f>
      </c>
      <c r="G63" s="28">
        <f>IF('申込一覧'!B78="","",0)</f>
      </c>
      <c r="H63" s="28">
        <f>IF('申込一覧'!B78="","",0)</f>
      </c>
      <c r="I63" s="28">
        <f>IF('申込一覧'!B78="","",'申込一覧'!B78)</f>
      </c>
      <c r="J63" s="28">
        <f>IF('申込一覧'!H78="","",INDEX('名前'!$P$4:$P$35,MATCH('申込一覧'!H78,'名前'!$Q$4:$Q$35,0))&amp;" "&amp;RIGHTB(100000+'申込一覧'!I78,5))</f>
      </c>
      <c r="K63" s="28">
        <f>IF('申込一覧'!J78="","",INDEX('名前'!$P$4:$P$35,MATCH('申込一覧'!J78,'名前'!$Q$4:$Q$35,0))&amp;" "&amp;RIGHTB(100000+'申込一覧'!K78,5))</f>
      </c>
    </row>
    <row r="64" spans="1:11" ht="13.5">
      <c r="A64" s="28">
        <f>IF('申込一覧'!B79="","",'申込一覧'!F79*10000+'申込一覧'!B79&amp;'申込一覧'!$M$11&amp;E64)</f>
      </c>
      <c r="B64" s="28">
        <f>IF('申込一覧'!C79="","",'申込一覧'!C79&amp;IF('申込一覧'!E79="","","("&amp;'申込一覧'!E79&amp;")"))</f>
      </c>
      <c r="C64" s="28">
        <f>IF('申込一覧'!D79="","",'申込一覧'!D79)</f>
      </c>
      <c r="D64" s="28">
        <f>IF('申込一覧'!F79="","",'申込一覧'!F79)</f>
      </c>
      <c r="E64" s="28">
        <f ca="1">IF('申込一覧'!B79="","",OFFSET('名前'!$S$4,MATCH('申込一覧'!G79,'名前'!$T$5:$T$52,0),0))</f>
      </c>
      <c r="F64" s="28">
        <f>IF('申込一覧'!B79="","",'申込一覧'!$F$9)</f>
      </c>
      <c r="G64" s="28">
        <f>IF('申込一覧'!B79="","",0)</f>
      </c>
      <c r="H64" s="28">
        <f>IF('申込一覧'!B79="","",0)</f>
      </c>
      <c r="I64" s="28">
        <f>IF('申込一覧'!B79="","",'申込一覧'!B79)</f>
      </c>
      <c r="J64" s="28">
        <f>IF('申込一覧'!H79="","",INDEX('名前'!$P$4:$P$35,MATCH('申込一覧'!H79,'名前'!$Q$4:$Q$35,0))&amp;" "&amp;RIGHTB(100000+'申込一覧'!I79,5))</f>
      </c>
      <c r="K64" s="28">
        <f>IF('申込一覧'!J79="","",INDEX('名前'!$P$4:$P$35,MATCH('申込一覧'!J79,'名前'!$Q$4:$Q$35,0))&amp;" "&amp;RIGHTB(100000+'申込一覧'!K79,5))</f>
      </c>
    </row>
    <row r="65" spans="1:11" ht="13.5">
      <c r="A65" s="28">
        <f>IF('申込一覧'!B80="","",'申込一覧'!F80*10000+'申込一覧'!B80&amp;'申込一覧'!$M$11&amp;E65)</f>
      </c>
      <c r="B65" s="28">
        <f>IF('申込一覧'!C80="","",'申込一覧'!C80&amp;IF('申込一覧'!E80="","","("&amp;'申込一覧'!E80&amp;")"))</f>
      </c>
      <c r="C65" s="28">
        <f>IF('申込一覧'!D80="","",'申込一覧'!D80)</f>
      </c>
      <c r="D65" s="28">
        <f>IF('申込一覧'!F80="","",'申込一覧'!F80)</f>
      </c>
      <c r="E65" s="28">
        <f ca="1">IF('申込一覧'!B80="","",OFFSET('名前'!$S$4,MATCH('申込一覧'!G80,'名前'!$T$5:$T$52,0),0))</f>
      </c>
      <c r="F65" s="28">
        <f>IF('申込一覧'!B80="","",'申込一覧'!$F$9)</f>
      </c>
      <c r="G65" s="28">
        <f>IF('申込一覧'!B80="","",0)</f>
      </c>
      <c r="H65" s="28">
        <f>IF('申込一覧'!B80="","",0)</f>
      </c>
      <c r="I65" s="28">
        <f>IF('申込一覧'!B80="","",'申込一覧'!B80)</f>
      </c>
      <c r="J65" s="28">
        <f>IF('申込一覧'!H80="","",INDEX('名前'!$P$4:$P$35,MATCH('申込一覧'!H80,'名前'!$Q$4:$Q$35,0))&amp;" "&amp;RIGHTB(100000+'申込一覧'!I80,5))</f>
      </c>
      <c r="K65" s="28">
        <f>IF('申込一覧'!J80="","",INDEX('名前'!$P$4:$P$35,MATCH('申込一覧'!J80,'名前'!$Q$4:$Q$35,0))&amp;" "&amp;RIGHTB(100000+'申込一覧'!K80,5))</f>
      </c>
    </row>
    <row r="66" spans="1:11" ht="13.5">
      <c r="A66" s="28">
        <f>IF('申込一覧'!B81="","",'申込一覧'!F81*10000+'申込一覧'!B81&amp;'申込一覧'!$M$11&amp;E66)</f>
      </c>
      <c r="B66" s="28">
        <f>IF('申込一覧'!C81="","",'申込一覧'!C81&amp;IF('申込一覧'!E81="","","("&amp;'申込一覧'!E81&amp;")"))</f>
      </c>
      <c r="C66" s="28">
        <f>IF('申込一覧'!D81="","",'申込一覧'!D81)</f>
      </c>
      <c r="D66" s="28">
        <f>IF('申込一覧'!F81="","",'申込一覧'!F81)</f>
      </c>
      <c r="E66" s="28">
        <f ca="1">IF('申込一覧'!B81="","",OFFSET('名前'!$S$4,MATCH('申込一覧'!G81,'名前'!$T$5:$T$52,0),0))</f>
      </c>
      <c r="F66" s="28">
        <f>IF('申込一覧'!B81="","",'申込一覧'!$F$9)</f>
      </c>
      <c r="G66" s="28">
        <f>IF('申込一覧'!B81="","",0)</f>
      </c>
      <c r="H66" s="28">
        <f>IF('申込一覧'!B81="","",0)</f>
      </c>
      <c r="I66" s="28">
        <f>IF('申込一覧'!B81="","",'申込一覧'!B81)</f>
      </c>
      <c r="J66" s="28">
        <f>IF('申込一覧'!H81="","",INDEX('名前'!$P$4:$P$35,MATCH('申込一覧'!H81,'名前'!$Q$4:$Q$35,0))&amp;" "&amp;RIGHTB(100000+'申込一覧'!I81,5))</f>
      </c>
      <c r="K66" s="28">
        <f>IF('申込一覧'!J81="","",INDEX('名前'!$P$4:$P$35,MATCH('申込一覧'!J81,'名前'!$Q$4:$Q$35,0))&amp;" "&amp;RIGHTB(100000+'申込一覧'!K81,5))</f>
      </c>
    </row>
    <row r="67" spans="1:11" ht="13.5">
      <c r="A67" s="28">
        <f>IF('申込一覧'!B82="","",'申込一覧'!F82*10000+'申込一覧'!B82&amp;'申込一覧'!$M$11&amp;E67)</f>
      </c>
      <c r="B67" s="28">
        <f>IF('申込一覧'!C82="","",'申込一覧'!C82&amp;IF('申込一覧'!E82="","","("&amp;'申込一覧'!E82&amp;")"))</f>
      </c>
      <c r="C67" s="28">
        <f>IF('申込一覧'!D82="","",'申込一覧'!D82)</f>
      </c>
      <c r="D67" s="28">
        <f>IF('申込一覧'!F82="","",'申込一覧'!F82)</f>
      </c>
      <c r="E67" s="28">
        <f ca="1">IF('申込一覧'!B82="","",OFFSET('名前'!$S$4,MATCH('申込一覧'!G82,'名前'!$T$5:$T$52,0),0))</f>
      </c>
      <c r="F67" s="28">
        <f>IF('申込一覧'!B82="","",'申込一覧'!$F$9)</f>
      </c>
      <c r="G67" s="28">
        <f>IF('申込一覧'!B82="","",0)</f>
      </c>
      <c r="H67" s="28">
        <f>IF('申込一覧'!B82="","",0)</f>
      </c>
      <c r="I67" s="28">
        <f>IF('申込一覧'!B82="","",'申込一覧'!B82)</f>
      </c>
      <c r="J67" s="28">
        <f>IF('申込一覧'!H82="","",INDEX('名前'!$P$4:$P$35,MATCH('申込一覧'!H82,'名前'!$Q$4:$Q$35,0))&amp;" "&amp;RIGHTB(100000+'申込一覧'!I82,5))</f>
      </c>
      <c r="K67" s="28">
        <f>IF('申込一覧'!J82="","",INDEX('名前'!$P$4:$P$35,MATCH('申込一覧'!J82,'名前'!$Q$4:$Q$35,0))&amp;" "&amp;RIGHTB(100000+'申込一覧'!K82,5))</f>
      </c>
    </row>
    <row r="68" spans="1:11" ht="13.5">
      <c r="A68" s="28">
        <f>IF('申込一覧'!B83="","",'申込一覧'!F83*10000+'申込一覧'!B83&amp;'申込一覧'!$M$11&amp;E68)</f>
      </c>
      <c r="B68" s="28">
        <f>IF('申込一覧'!C83="","",'申込一覧'!C83&amp;IF('申込一覧'!E83="","","("&amp;'申込一覧'!E83&amp;")"))</f>
      </c>
      <c r="C68" s="28">
        <f>IF('申込一覧'!D83="","",'申込一覧'!D83)</f>
      </c>
      <c r="D68" s="28">
        <f>IF('申込一覧'!F83="","",'申込一覧'!F83)</f>
      </c>
      <c r="E68" s="28">
        <f ca="1">IF('申込一覧'!B83="","",OFFSET('名前'!$S$4,MATCH('申込一覧'!G83,'名前'!$T$5:$T$52,0),0))</f>
      </c>
      <c r="F68" s="28">
        <f>IF('申込一覧'!B83="","",'申込一覧'!$F$9)</f>
      </c>
      <c r="G68" s="28">
        <f>IF('申込一覧'!B83="","",0)</f>
      </c>
      <c r="H68" s="28">
        <f>IF('申込一覧'!B83="","",0)</f>
      </c>
      <c r="I68" s="28">
        <f>IF('申込一覧'!B83="","",'申込一覧'!B83)</f>
      </c>
      <c r="J68" s="28">
        <f>IF('申込一覧'!H83="","",INDEX('名前'!$P$4:$P$35,MATCH('申込一覧'!H83,'名前'!$Q$4:$Q$35,0))&amp;" "&amp;RIGHTB(100000+'申込一覧'!I83,5))</f>
      </c>
      <c r="K68" s="28">
        <f>IF('申込一覧'!J83="","",INDEX('名前'!$P$4:$P$35,MATCH('申込一覧'!J83,'名前'!$Q$4:$Q$35,0))&amp;" "&amp;RIGHTB(100000+'申込一覧'!K83,5))</f>
      </c>
    </row>
    <row r="69" spans="1:11" ht="13.5">
      <c r="A69" s="28">
        <f>IF('申込一覧'!B84="","",'申込一覧'!F84*10000+'申込一覧'!B84&amp;'申込一覧'!$M$11&amp;E69)</f>
      </c>
      <c r="B69" s="28">
        <f>IF('申込一覧'!C84="","",'申込一覧'!C84&amp;IF('申込一覧'!E84="","","("&amp;'申込一覧'!E84&amp;")"))</f>
      </c>
      <c r="C69" s="28">
        <f>IF('申込一覧'!D84="","",'申込一覧'!D84)</f>
      </c>
      <c r="D69" s="28">
        <f>IF('申込一覧'!F84="","",'申込一覧'!F84)</f>
      </c>
      <c r="E69" s="28">
        <f ca="1">IF('申込一覧'!B84="","",OFFSET('名前'!$S$4,MATCH('申込一覧'!G84,'名前'!$T$5:$T$52,0),0))</f>
      </c>
      <c r="F69" s="28">
        <f>IF('申込一覧'!B84="","",'申込一覧'!$F$9)</f>
      </c>
      <c r="G69" s="28">
        <f>IF('申込一覧'!B84="","",0)</f>
      </c>
      <c r="H69" s="28">
        <f>IF('申込一覧'!B84="","",0)</f>
      </c>
      <c r="I69" s="28">
        <f>IF('申込一覧'!B84="","",'申込一覧'!B84)</f>
      </c>
      <c r="J69" s="28">
        <f>IF('申込一覧'!H84="","",INDEX('名前'!$P$4:$P$35,MATCH('申込一覧'!H84,'名前'!$Q$4:$Q$35,0))&amp;" "&amp;RIGHTB(100000+'申込一覧'!I84,5))</f>
      </c>
      <c r="K69" s="28">
        <f>IF('申込一覧'!J84="","",INDEX('名前'!$P$4:$P$35,MATCH('申込一覧'!J84,'名前'!$Q$4:$Q$35,0))&amp;" "&amp;RIGHTB(100000+'申込一覧'!K84,5))</f>
      </c>
    </row>
    <row r="70" spans="1:11" ht="13.5">
      <c r="A70" s="28">
        <f>IF('申込一覧'!B85="","",'申込一覧'!F85*10000+'申込一覧'!B85&amp;'申込一覧'!$M$11&amp;E70)</f>
      </c>
      <c r="B70" s="28">
        <f>IF('申込一覧'!C85="","",'申込一覧'!C85&amp;IF('申込一覧'!E85="","","("&amp;'申込一覧'!E85&amp;")"))</f>
      </c>
      <c r="C70" s="28">
        <f>IF('申込一覧'!D85="","",'申込一覧'!D85)</f>
      </c>
      <c r="D70" s="28">
        <f>IF('申込一覧'!F85="","",'申込一覧'!F85)</f>
      </c>
      <c r="E70" s="28">
        <f ca="1">IF('申込一覧'!B85="","",OFFSET('名前'!$S$4,MATCH('申込一覧'!G85,'名前'!$T$5:$T$52,0),0))</f>
      </c>
      <c r="F70" s="28">
        <f>IF('申込一覧'!B85="","",'申込一覧'!$F$9)</f>
      </c>
      <c r="G70" s="28">
        <f>IF('申込一覧'!B85="","",0)</f>
      </c>
      <c r="H70" s="28">
        <f>IF('申込一覧'!B85="","",0)</f>
      </c>
      <c r="I70" s="28">
        <f>IF('申込一覧'!B85="","",'申込一覧'!B85)</f>
      </c>
      <c r="J70" s="28">
        <f>IF('申込一覧'!H85="","",INDEX('名前'!$P$4:$P$35,MATCH('申込一覧'!H85,'名前'!$Q$4:$Q$35,0))&amp;" "&amp;RIGHTB(100000+'申込一覧'!I85,5))</f>
      </c>
      <c r="K70" s="28">
        <f>IF('申込一覧'!J85="","",INDEX('名前'!$P$4:$P$35,MATCH('申込一覧'!J85,'名前'!$Q$4:$Q$35,0))&amp;" "&amp;RIGHTB(100000+'申込一覧'!K85,5))</f>
      </c>
    </row>
    <row r="71" spans="1:11" ht="13.5">
      <c r="A71" s="28">
        <f>IF('申込一覧'!B86="","",'申込一覧'!F86*10000+'申込一覧'!B86&amp;'申込一覧'!$M$11&amp;E71)</f>
      </c>
      <c r="B71" s="28">
        <f>IF('申込一覧'!C86="","",'申込一覧'!C86&amp;IF('申込一覧'!E86="","","("&amp;'申込一覧'!E86&amp;")"))</f>
      </c>
      <c r="C71" s="28">
        <f>IF('申込一覧'!D86="","",'申込一覧'!D86)</f>
      </c>
      <c r="D71" s="28">
        <f>IF('申込一覧'!F86="","",'申込一覧'!F86)</f>
      </c>
      <c r="E71" s="28">
        <f ca="1">IF('申込一覧'!B86="","",OFFSET('名前'!$S$4,MATCH('申込一覧'!G86,'名前'!$T$5:$T$52,0),0))</f>
      </c>
      <c r="F71" s="28">
        <f>IF('申込一覧'!B86="","",'申込一覧'!$F$9)</f>
      </c>
      <c r="G71" s="28">
        <f>IF('申込一覧'!B86="","",0)</f>
      </c>
      <c r="H71" s="28">
        <f>IF('申込一覧'!B86="","",0)</f>
      </c>
      <c r="I71" s="28">
        <f>IF('申込一覧'!B86="","",'申込一覧'!B86)</f>
      </c>
      <c r="J71" s="28">
        <f>IF('申込一覧'!H86="","",INDEX('名前'!$P$4:$P$35,MATCH('申込一覧'!H86,'名前'!$Q$4:$Q$35,0))&amp;" "&amp;RIGHTB(100000+'申込一覧'!I86,5))</f>
      </c>
      <c r="K71" s="28">
        <f>IF('申込一覧'!J86="","",INDEX('名前'!$P$4:$P$35,MATCH('申込一覧'!J86,'名前'!$Q$4:$Q$35,0))&amp;" "&amp;RIGHTB(100000+'申込一覧'!K86,5))</f>
      </c>
    </row>
    <row r="72" spans="1:11" ht="13.5">
      <c r="A72" s="28">
        <f>IF('申込一覧'!B87="","",'申込一覧'!F87*10000+'申込一覧'!B87&amp;'申込一覧'!$M$11&amp;E72)</f>
      </c>
      <c r="B72" s="28">
        <f>IF('申込一覧'!C87="","",'申込一覧'!C87&amp;IF('申込一覧'!E87="","","("&amp;'申込一覧'!E87&amp;")"))</f>
      </c>
      <c r="C72" s="28">
        <f>IF('申込一覧'!D87="","",'申込一覧'!D87)</f>
      </c>
      <c r="D72" s="28">
        <f>IF('申込一覧'!F87="","",'申込一覧'!F87)</f>
      </c>
      <c r="E72" s="28">
        <f ca="1">IF('申込一覧'!B87="","",OFFSET('名前'!$S$4,MATCH('申込一覧'!G87,'名前'!$T$5:$T$52,0),0))</f>
      </c>
      <c r="F72" s="28">
        <f>IF('申込一覧'!B87="","",'申込一覧'!$F$9)</f>
      </c>
      <c r="G72" s="28">
        <f>IF('申込一覧'!B87="","",0)</f>
      </c>
      <c r="H72" s="28">
        <f>IF('申込一覧'!B87="","",0)</f>
      </c>
      <c r="I72" s="28">
        <f>IF('申込一覧'!B87="","",'申込一覧'!B87)</f>
      </c>
      <c r="J72" s="28">
        <f>IF('申込一覧'!H87="","",INDEX('名前'!$P$4:$P$35,MATCH('申込一覧'!H87,'名前'!$Q$4:$Q$35,0))&amp;" "&amp;RIGHTB(100000+'申込一覧'!I87,5))</f>
      </c>
      <c r="K72" s="28">
        <f>IF('申込一覧'!J87="","",INDEX('名前'!$P$4:$P$35,MATCH('申込一覧'!J87,'名前'!$Q$4:$Q$35,0))&amp;" "&amp;RIGHTB(100000+'申込一覧'!K87,5))</f>
      </c>
    </row>
    <row r="73" spans="1:11" ht="13.5">
      <c r="A73" s="28">
        <f>IF('申込一覧'!B88="","",'申込一覧'!F88*10000+'申込一覧'!B88&amp;'申込一覧'!$M$11&amp;E73)</f>
      </c>
      <c r="B73" s="28">
        <f>IF('申込一覧'!C88="","",'申込一覧'!C88&amp;IF('申込一覧'!E88="","","("&amp;'申込一覧'!E88&amp;")"))</f>
      </c>
      <c r="C73" s="28">
        <f>IF('申込一覧'!D88="","",'申込一覧'!D88)</f>
      </c>
      <c r="D73" s="28">
        <f>IF('申込一覧'!F88="","",'申込一覧'!F88)</f>
      </c>
      <c r="E73" s="28">
        <f ca="1">IF('申込一覧'!B88="","",OFFSET('名前'!$S$4,MATCH('申込一覧'!G88,'名前'!$T$5:$T$52,0),0))</f>
      </c>
      <c r="F73" s="28">
        <f>IF('申込一覧'!B88="","",'申込一覧'!$F$9)</f>
      </c>
      <c r="G73" s="28">
        <f>IF('申込一覧'!B88="","",0)</f>
      </c>
      <c r="H73" s="28">
        <f>IF('申込一覧'!B88="","",0)</f>
      </c>
      <c r="I73" s="28">
        <f>IF('申込一覧'!B88="","",'申込一覧'!B88)</f>
      </c>
      <c r="J73" s="28">
        <f>IF('申込一覧'!H88="","",INDEX('名前'!$P$4:$P$35,MATCH('申込一覧'!H88,'名前'!$Q$4:$Q$35,0))&amp;" "&amp;RIGHTB(100000+'申込一覧'!I88,5))</f>
      </c>
      <c r="K73" s="28">
        <f>IF('申込一覧'!J88="","",INDEX('名前'!$P$4:$P$35,MATCH('申込一覧'!J88,'名前'!$Q$4:$Q$35,0))&amp;" "&amp;RIGHTB(100000+'申込一覧'!K88,5))</f>
      </c>
    </row>
    <row r="74" spans="1:11" ht="13.5">
      <c r="A74" s="28">
        <f>IF('申込一覧'!B89="","",'申込一覧'!F89*10000+'申込一覧'!B89&amp;'申込一覧'!$M$11&amp;E74)</f>
      </c>
      <c r="B74" s="28">
        <f>IF('申込一覧'!C89="","",'申込一覧'!C89&amp;IF('申込一覧'!E89="","","("&amp;'申込一覧'!E89&amp;")"))</f>
      </c>
      <c r="C74" s="28">
        <f>IF('申込一覧'!D89="","",'申込一覧'!D89)</f>
      </c>
      <c r="D74" s="28">
        <f>IF('申込一覧'!F89="","",'申込一覧'!F89)</f>
      </c>
      <c r="E74" s="28">
        <f ca="1">IF('申込一覧'!B89="","",OFFSET('名前'!$S$4,MATCH('申込一覧'!G89,'名前'!$T$5:$T$52,0),0))</f>
      </c>
      <c r="F74" s="28">
        <f>IF('申込一覧'!B89="","",'申込一覧'!$F$9)</f>
      </c>
      <c r="G74" s="28">
        <f>IF('申込一覧'!B89="","",0)</f>
      </c>
      <c r="H74" s="28">
        <f>IF('申込一覧'!B89="","",0)</f>
      </c>
      <c r="I74" s="28">
        <f>IF('申込一覧'!B89="","",'申込一覧'!B89)</f>
      </c>
      <c r="J74" s="28">
        <f>IF('申込一覧'!H89="","",INDEX('名前'!$P$4:$P$35,MATCH('申込一覧'!H89,'名前'!$Q$4:$Q$35,0))&amp;" "&amp;RIGHTB(100000+'申込一覧'!I89,5))</f>
      </c>
      <c r="K74" s="28">
        <f>IF('申込一覧'!J89="","",INDEX('名前'!$P$4:$P$35,MATCH('申込一覧'!J89,'名前'!$Q$4:$Q$35,0))&amp;" "&amp;RIGHTB(100000+'申込一覧'!K89,5))</f>
      </c>
    </row>
    <row r="75" spans="1:11" ht="13.5">
      <c r="A75" s="28">
        <f>IF('申込一覧'!B90="","",'申込一覧'!F90*10000+'申込一覧'!B90&amp;'申込一覧'!$M$11&amp;E75)</f>
      </c>
      <c r="B75" s="28">
        <f>IF('申込一覧'!C90="","",'申込一覧'!C90&amp;IF('申込一覧'!E90="","","("&amp;'申込一覧'!E90&amp;")"))</f>
      </c>
      <c r="C75" s="28">
        <f>IF('申込一覧'!D90="","",'申込一覧'!D90)</f>
      </c>
      <c r="D75" s="28">
        <f>IF('申込一覧'!F90="","",'申込一覧'!F90)</f>
      </c>
      <c r="E75" s="28">
        <f ca="1">IF('申込一覧'!B90="","",OFFSET('名前'!$S$4,MATCH('申込一覧'!G90,'名前'!$T$5:$T$52,0),0))</f>
      </c>
      <c r="F75" s="28">
        <f>IF('申込一覧'!B90="","",'申込一覧'!$F$9)</f>
      </c>
      <c r="G75" s="28">
        <f>IF('申込一覧'!B90="","",0)</f>
      </c>
      <c r="H75" s="28">
        <f>IF('申込一覧'!B90="","",0)</f>
      </c>
      <c r="I75" s="28">
        <f>IF('申込一覧'!B90="","",'申込一覧'!B90)</f>
      </c>
      <c r="J75" s="28">
        <f>IF('申込一覧'!H90="","",INDEX('名前'!$P$4:$P$35,MATCH('申込一覧'!H90,'名前'!$Q$4:$Q$35,0))&amp;" "&amp;RIGHTB(100000+'申込一覧'!I90,5))</f>
      </c>
      <c r="K75" s="28">
        <f>IF('申込一覧'!J90="","",INDEX('名前'!$P$4:$P$35,MATCH('申込一覧'!J90,'名前'!$Q$4:$Q$35,0))&amp;" "&amp;RIGHTB(100000+'申込一覧'!K90,5))</f>
      </c>
    </row>
    <row r="76" spans="1:11" ht="13.5">
      <c r="A76" s="28">
        <f>IF('申込一覧'!B91="","",'申込一覧'!F91*10000+'申込一覧'!B91&amp;'申込一覧'!$M$11&amp;E76)</f>
      </c>
      <c r="B76" s="28">
        <f>IF('申込一覧'!C91="","",'申込一覧'!C91&amp;IF('申込一覧'!E91="","","("&amp;'申込一覧'!E91&amp;")"))</f>
      </c>
      <c r="C76" s="28">
        <f>IF('申込一覧'!D91="","",'申込一覧'!D91)</f>
      </c>
      <c r="D76" s="28">
        <f>IF('申込一覧'!F91="","",'申込一覧'!F91)</f>
      </c>
      <c r="E76" s="28">
        <f ca="1">IF('申込一覧'!B91="","",OFFSET('名前'!$S$4,MATCH('申込一覧'!G91,'名前'!$T$5:$T$52,0),0))</f>
      </c>
      <c r="F76" s="28">
        <f>IF('申込一覧'!B91="","",'申込一覧'!$F$9)</f>
      </c>
      <c r="G76" s="28">
        <f>IF('申込一覧'!B91="","",0)</f>
      </c>
      <c r="H76" s="28">
        <f>IF('申込一覧'!B91="","",0)</f>
      </c>
      <c r="I76" s="28">
        <f>IF('申込一覧'!B91="","",'申込一覧'!B91)</f>
      </c>
      <c r="J76" s="28">
        <f>IF('申込一覧'!H91="","",INDEX('名前'!$P$4:$P$35,MATCH('申込一覧'!H91,'名前'!$Q$4:$Q$35,0))&amp;" "&amp;RIGHTB(100000+'申込一覧'!I91,5))</f>
      </c>
      <c r="K76" s="28">
        <f>IF('申込一覧'!J91="","",INDEX('名前'!$P$4:$P$35,MATCH('申込一覧'!J91,'名前'!$Q$4:$Q$35,0))&amp;" "&amp;RIGHTB(100000+'申込一覧'!K91,5))</f>
      </c>
    </row>
    <row r="77" spans="1:11" ht="13.5">
      <c r="A77" s="28">
        <f>IF('申込一覧'!B92="","",'申込一覧'!F92*10000+'申込一覧'!B92&amp;'申込一覧'!$M$11&amp;E77)</f>
      </c>
      <c r="B77" s="28">
        <f>IF('申込一覧'!C92="","",'申込一覧'!C92&amp;IF('申込一覧'!E92="","","("&amp;'申込一覧'!E92&amp;")"))</f>
      </c>
      <c r="C77" s="28">
        <f>IF('申込一覧'!D92="","",'申込一覧'!D92)</f>
      </c>
      <c r="D77" s="28">
        <f>IF('申込一覧'!F92="","",'申込一覧'!F92)</f>
      </c>
      <c r="E77" s="28">
        <f ca="1">IF('申込一覧'!B92="","",OFFSET('名前'!$S$4,MATCH('申込一覧'!G92,'名前'!$T$5:$T$52,0),0))</f>
      </c>
      <c r="F77" s="28">
        <f>IF('申込一覧'!B92="","",'申込一覧'!$F$9)</f>
      </c>
      <c r="G77" s="28">
        <f>IF('申込一覧'!B92="","",0)</f>
      </c>
      <c r="H77" s="28">
        <f>IF('申込一覧'!B92="","",0)</f>
      </c>
      <c r="I77" s="28">
        <f>IF('申込一覧'!B92="","",'申込一覧'!B92)</f>
      </c>
      <c r="J77" s="28">
        <f>IF('申込一覧'!H92="","",INDEX('名前'!$P$4:$P$35,MATCH('申込一覧'!H92,'名前'!$Q$4:$Q$35,0))&amp;" "&amp;RIGHTB(100000+'申込一覧'!I92,5))</f>
      </c>
      <c r="K77" s="28">
        <f>IF('申込一覧'!J92="","",INDEX('名前'!$P$4:$P$35,MATCH('申込一覧'!J92,'名前'!$Q$4:$Q$35,0))&amp;" "&amp;RIGHTB(100000+'申込一覧'!K92,5))</f>
      </c>
    </row>
    <row r="78" spans="1:11" ht="13.5">
      <c r="A78" s="28">
        <f>IF('申込一覧'!B93="","",'申込一覧'!F93*10000+'申込一覧'!B93&amp;'申込一覧'!$M$11&amp;E78)</f>
      </c>
      <c r="B78" s="28">
        <f>IF('申込一覧'!C93="","",'申込一覧'!C93&amp;IF('申込一覧'!E93="","","("&amp;'申込一覧'!E93&amp;")"))</f>
      </c>
      <c r="C78" s="28">
        <f>IF('申込一覧'!D93="","",'申込一覧'!D93)</f>
      </c>
      <c r="D78" s="28">
        <f>IF('申込一覧'!F93="","",'申込一覧'!F93)</f>
      </c>
      <c r="E78" s="28">
        <f ca="1">IF('申込一覧'!B93="","",OFFSET('名前'!$S$4,MATCH('申込一覧'!G93,'名前'!$T$5:$T$52,0),0))</f>
      </c>
      <c r="F78" s="28">
        <f>IF('申込一覧'!B93="","",'申込一覧'!$F$9)</f>
      </c>
      <c r="G78" s="28">
        <f>IF('申込一覧'!B93="","",0)</f>
      </c>
      <c r="H78" s="28">
        <f>IF('申込一覧'!B93="","",0)</f>
      </c>
      <c r="I78" s="28">
        <f>IF('申込一覧'!B93="","",'申込一覧'!B93)</f>
      </c>
      <c r="J78" s="28">
        <f>IF('申込一覧'!H93="","",INDEX('名前'!$P$4:$P$35,MATCH('申込一覧'!H93,'名前'!$Q$4:$Q$35,0))&amp;" "&amp;RIGHTB(100000+'申込一覧'!I93,5))</f>
      </c>
      <c r="K78" s="28">
        <f>IF('申込一覧'!J93="","",INDEX('名前'!$P$4:$P$35,MATCH('申込一覧'!J93,'名前'!$Q$4:$Q$35,0))&amp;" "&amp;RIGHTB(100000+'申込一覧'!K93,5))</f>
      </c>
    </row>
    <row r="79" spans="1:11" ht="13.5">
      <c r="A79" s="28">
        <f>IF('申込一覧'!B94="","",'申込一覧'!F94*10000+'申込一覧'!B94&amp;'申込一覧'!$M$11&amp;E79)</f>
      </c>
      <c r="B79" s="28">
        <f>IF('申込一覧'!C94="","",'申込一覧'!C94&amp;IF('申込一覧'!E94="","","("&amp;'申込一覧'!E94&amp;")"))</f>
      </c>
      <c r="C79" s="28">
        <f>IF('申込一覧'!D94="","",'申込一覧'!D94)</f>
      </c>
      <c r="D79" s="28">
        <f>IF('申込一覧'!F94="","",'申込一覧'!F94)</f>
      </c>
      <c r="E79" s="28">
        <f ca="1">IF('申込一覧'!B94="","",OFFSET('名前'!$S$4,MATCH('申込一覧'!G94,'名前'!$T$5:$T$52,0),0))</f>
      </c>
      <c r="F79" s="28">
        <f>IF('申込一覧'!B94="","",'申込一覧'!$F$9)</f>
      </c>
      <c r="G79" s="28">
        <f>IF('申込一覧'!B94="","",0)</f>
      </c>
      <c r="H79" s="28">
        <f>IF('申込一覧'!B94="","",0)</f>
      </c>
      <c r="I79" s="28">
        <f>IF('申込一覧'!B94="","",'申込一覧'!B94)</f>
      </c>
      <c r="J79" s="28">
        <f>IF('申込一覧'!H94="","",INDEX('名前'!$P$4:$P$35,MATCH('申込一覧'!H94,'名前'!$Q$4:$Q$35,0))&amp;" "&amp;RIGHTB(100000+'申込一覧'!I94,5))</f>
      </c>
      <c r="K79" s="28">
        <f>IF('申込一覧'!J94="","",INDEX('名前'!$P$4:$P$35,MATCH('申込一覧'!J94,'名前'!$Q$4:$Q$35,0))&amp;" "&amp;RIGHTB(100000+'申込一覧'!K94,5))</f>
      </c>
    </row>
    <row r="80" spans="1:11" ht="13.5">
      <c r="A80" s="28">
        <f>IF('申込一覧'!B95="","",'申込一覧'!F95*10000+'申込一覧'!B95&amp;'申込一覧'!$M$11&amp;E80)</f>
      </c>
      <c r="B80" s="28">
        <f>IF('申込一覧'!C95="","",'申込一覧'!C95&amp;IF('申込一覧'!E95="","","("&amp;'申込一覧'!E95&amp;")"))</f>
      </c>
      <c r="C80" s="28">
        <f>IF('申込一覧'!D95="","",'申込一覧'!D95)</f>
      </c>
      <c r="D80" s="28">
        <f>IF('申込一覧'!F95="","",'申込一覧'!F95)</f>
      </c>
      <c r="E80" s="28">
        <f ca="1">IF('申込一覧'!B95="","",OFFSET('名前'!$S$4,MATCH('申込一覧'!G95,'名前'!$T$5:$T$52,0),0))</f>
      </c>
      <c r="F80" s="28">
        <f>IF('申込一覧'!B95="","",'申込一覧'!$F$9)</f>
      </c>
      <c r="G80" s="28">
        <f>IF('申込一覧'!B95="","",0)</f>
      </c>
      <c r="H80" s="28">
        <f>IF('申込一覧'!B95="","",0)</f>
      </c>
      <c r="I80" s="28">
        <f>IF('申込一覧'!B95="","",'申込一覧'!B95)</f>
      </c>
      <c r="J80" s="28">
        <f>IF('申込一覧'!H95="","",INDEX('名前'!$P$4:$P$35,MATCH('申込一覧'!H95,'名前'!$Q$4:$Q$35,0))&amp;" "&amp;RIGHTB(100000+'申込一覧'!I95,5))</f>
      </c>
      <c r="K80" s="28">
        <f>IF('申込一覧'!J95="","",INDEX('名前'!$P$4:$P$35,MATCH('申込一覧'!J95,'名前'!$Q$4:$Q$35,0))&amp;" "&amp;RIGHTB(100000+'申込一覧'!K95,5))</f>
      </c>
    </row>
    <row r="81" spans="1:11" ht="13.5">
      <c r="A81" s="28">
        <f>IF('申込一覧'!B96="","",'申込一覧'!F96*10000+'申込一覧'!B96&amp;'申込一覧'!$M$11&amp;E81)</f>
      </c>
      <c r="B81" s="28">
        <f>IF('申込一覧'!C96="","",'申込一覧'!C96&amp;IF('申込一覧'!E96="","","("&amp;'申込一覧'!E96&amp;")"))</f>
      </c>
      <c r="C81" s="28">
        <f>IF('申込一覧'!D96="","",'申込一覧'!D96)</f>
      </c>
      <c r="D81" s="28">
        <f>IF('申込一覧'!F96="","",'申込一覧'!F96)</f>
      </c>
      <c r="E81" s="28">
        <f ca="1">IF('申込一覧'!B96="","",OFFSET('名前'!$S$4,MATCH('申込一覧'!G96,'名前'!$T$5:$T$52,0),0))</f>
      </c>
      <c r="F81" s="28">
        <f>IF('申込一覧'!B96="","",'申込一覧'!$F$9)</f>
      </c>
      <c r="G81" s="28">
        <f>IF('申込一覧'!B96="","",0)</f>
      </c>
      <c r="H81" s="28">
        <f>IF('申込一覧'!B96="","",0)</f>
      </c>
      <c r="I81" s="28">
        <f>IF('申込一覧'!B96="","",'申込一覧'!B96)</f>
      </c>
      <c r="J81" s="28">
        <f>IF('申込一覧'!H96="","",INDEX('名前'!$P$4:$P$35,MATCH('申込一覧'!H96,'名前'!$Q$4:$Q$35,0))&amp;" "&amp;RIGHTB(100000+'申込一覧'!I96,5))</f>
      </c>
      <c r="K81" s="28">
        <f>IF('申込一覧'!J96="","",INDEX('名前'!$P$4:$P$35,MATCH('申込一覧'!J96,'名前'!$Q$4:$Q$35,0))&amp;" "&amp;RIGHTB(100000+'申込一覧'!K96,5))</f>
      </c>
    </row>
    <row r="82" spans="1:11" ht="13.5">
      <c r="A82" s="28">
        <f>IF('申込一覧'!B97="","",'申込一覧'!F97*10000+'申込一覧'!B97&amp;'申込一覧'!$M$11&amp;E82)</f>
      </c>
      <c r="B82" s="28">
        <f>IF('申込一覧'!C97="","",'申込一覧'!C97&amp;IF('申込一覧'!E97="","","("&amp;'申込一覧'!E97&amp;")"))</f>
      </c>
      <c r="C82" s="28">
        <f>IF('申込一覧'!D97="","",'申込一覧'!D97)</f>
      </c>
      <c r="D82" s="28">
        <f>IF('申込一覧'!F97="","",'申込一覧'!F97)</f>
      </c>
      <c r="E82" s="28">
        <f ca="1">IF('申込一覧'!B97="","",OFFSET('名前'!$S$4,MATCH('申込一覧'!G97,'名前'!$T$5:$T$52,0),0))</f>
      </c>
      <c r="F82" s="28">
        <f>IF('申込一覧'!B97="","",'申込一覧'!$F$9)</f>
      </c>
      <c r="G82" s="28">
        <f>IF('申込一覧'!B97="","",0)</f>
      </c>
      <c r="H82" s="28">
        <f>IF('申込一覧'!B97="","",0)</f>
      </c>
      <c r="I82" s="28">
        <f>IF('申込一覧'!B97="","",'申込一覧'!B97)</f>
      </c>
      <c r="J82" s="28">
        <f>IF('申込一覧'!H97="","",INDEX('名前'!$P$4:$P$35,MATCH('申込一覧'!H97,'名前'!$Q$4:$Q$35,0))&amp;" "&amp;RIGHTB(100000+'申込一覧'!I97,5))</f>
      </c>
      <c r="K82" s="28">
        <f>IF('申込一覧'!J97="","",INDEX('名前'!$P$4:$P$35,MATCH('申込一覧'!J97,'名前'!$Q$4:$Q$35,0))&amp;" "&amp;RIGHTB(100000+'申込一覧'!K97,5))</f>
      </c>
    </row>
    <row r="83" spans="1:11" ht="13.5">
      <c r="A83" s="28">
        <f>IF('申込一覧'!B98="","",'申込一覧'!F98*10000+'申込一覧'!B98&amp;'申込一覧'!$M$11&amp;E83)</f>
      </c>
      <c r="B83" s="28">
        <f>IF('申込一覧'!C98="","",'申込一覧'!C98&amp;IF('申込一覧'!E98="","","("&amp;'申込一覧'!E98&amp;")"))</f>
      </c>
      <c r="C83" s="28">
        <f>IF('申込一覧'!D98="","",'申込一覧'!D98)</f>
      </c>
      <c r="D83" s="28">
        <f>IF('申込一覧'!F98="","",'申込一覧'!F98)</f>
      </c>
      <c r="E83" s="28">
        <f ca="1">IF('申込一覧'!B98="","",OFFSET('名前'!$S$4,MATCH('申込一覧'!G98,'名前'!$T$5:$T$52,0),0))</f>
      </c>
      <c r="F83" s="28">
        <f>IF('申込一覧'!B98="","",'申込一覧'!$F$9)</f>
      </c>
      <c r="G83" s="28">
        <f>IF('申込一覧'!B98="","",0)</f>
      </c>
      <c r="H83" s="28">
        <f>IF('申込一覧'!B98="","",0)</f>
      </c>
      <c r="I83" s="28">
        <f>IF('申込一覧'!B98="","",'申込一覧'!B98)</f>
      </c>
      <c r="J83" s="28">
        <f>IF('申込一覧'!H98="","",INDEX('名前'!$P$4:$P$35,MATCH('申込一覧'!H98,'名前'!$Q$4:$Q$35,0))&amp;" "&amp;RIGHTB(100000+'申込一覧'!I98,5))</f>
      </c>
      <c r="K83" s="28">
        <f>IF('申込一覧'!J98="","",INDEX('名前'!$P$4:$P$35,MATCH('申込一覧'!J98,'名前'!$Q$4:$Q$35,0))&amp;" "&amp;RIGHTB(100000+'申込一覧'!K98,5))</f>
      </c>
    </row>
    <row r="84" spans="1:11" ht="13.5">
      <c r="A84" s="28">
        <f>IF('申込一覧'!B99="","",'申込一覧'!F99*10000+'申込一覧'!B99&amp;'申込一覧'!$M$11&amp;E84)</f>
      </c>
      <c r="B84" s="28">
        <f>IF('申込一覧'!C99="","",'申込一覧'!C99&amp;IF('申込一覧'!E99="","","("&amp;'申込一覧'!E99&amp;")"))</f>
      </c>
      <c r="C84" s="28">
        <f>IF('申込一覧'!D99="","",'申込一覧'!D99)</f>
      </c>
      <c r="D84" s="28">
        <f>IF('申込一覧'!F99="","",'申込一覧'!F99)</f>
      </c>
      <c r="E84" s="28">
        <f ca="1">IF('申込一覧'!B99="","",OFFSET('名前'!$S$4,MATCH('申込一覧'!G99,'名前'!$T$5:$T$52,0),0))</f>
      </c>
      <c r="F84" s="28">
        <f>IF('申込一覧'!B99="","",'申込一覧'!$F$9)</f>
      </c>
      <c r="G84" s="28">
        <f>IF('申込一覧'!B99="","",0)</f>
      </c>
      <c r="H84" s="28">
        <f>IF('申込一覧'!B99="","",0)</f>
      </c>
      <c r="I84" s="28">
        <f>IF('申込一覧'!B99="","",'申込一覧'!B99)</f>
      </c>
      <c r="J84" s="28">
        <f>IF('申込一覧'!H99="","",INDEX('名前'!$P$4:$P$35,MATCH('申込一覧'!H99,'名前'!$Q$4:$Q$35,0))&amp;" "&amp;RIGHTB(100000+'申込一覧'!I99,5))</f>
      </c>
      <c r="K84" s="28">
        <f>IF('申込一覧'!J99="","",INDEX('名前'!$P$4:$P$35,MATCH('申込一覧'!J99,'名前'!$Q$4:$Q$35,0))&amp;" "&amp;RIGHTB(100000+'申込一覧'!K99,5))</f>
      </c>
    </row>
    <row r="85" spans="1:11" ht="13.5">
      <c r="A85" s="28">
        <f>IF('申込一覧'!B100="","",'申込一覧'!F100*10000+'申込一覧'!B100&amp;'申込一覧'!$M$11&amp;E85)</f>
      </c>
      <c r="B85" s="28">
        <f>IF('申込一覧'!C100="","",'申込一覧'!C100&amp;IF('申込一覧'!E100="","","("&amp;'申込一覧'!E100&amp;")"))</f>
      </c>
      <c r="C85" s="28">
        <f>IF('申込一覧'!D100="","",'申込一覧'!D100)</f>
      </c>
      <c r="D85" s="28">
        <f>IF('申込一覧'!F100="","",'申込一覧'!F100)</f>
      </c>
      <c r="E85" s="28">
        <f ca="1">IF('申込一覧'!B100="","",OFFSET('名前'!$S$4,MATCH('申込一覧'!G100,'名前'!$T$5:$T$52,0),0))</f>
      </c>
      <c r="F85" s="28">
        <f>IF('申込一覧'!B100="","",'申込一覧'!$F$9)</f>
      </c>
      <c r="G85" s="28">
        <f>IF('申込一覧'!B100="","",0)</f>
      </c>
      <c r="H85" s="28">
        <f>IF('申込一覧'!B100="","",0)</f>
      </c>
      <c r="I85" s="28">
        <f>IF('申込一覧'!B100="","",'申込一覧'!B100)</f>
      </c>
      <c r="J85" s="28">
        <f>IF('申込一覧'!H100="","",INDEX('名前'!$P$4:$P$35,MATCH('申込一覧'!H100,'名前'!$Q$4:$Q$35,0))&amp;" "&amp;RIGHTB(100000+'申込一覧'!I100,5))</f>
      </c>
      <c r="K85" s="28">
        <f>IF('申込一覧'!J100="","",INDEX('名前'!$P$4:$P$35,MATCH('申込一覧'!J100,'名前'!$Q$4:$Q$35,0))&amp;" "&amp;RIGHTB(100000+'申込一覧'!K100,5))</f>
      </c>
    </row>
    <row r="86" spans="1:11" ht="13.5">
      <c r="A86" s="28">
        <f>IF('申込一覧'!B101="","",'申込一覧'!F101*10000+'申込一覧'!B101&amp;'申込一覧'!$M$11&amp;E86)</f>
      </c>
      <c r="B86" s="28">
        <f>IF('申込一覧'!C101="","",'申込一覧'!C101&amp;IF('申込一覧'!E101="","","("&amp;'申込一覧'!E101&amp;")"))</f>
      </c>
      <c r="C86" s="28">
        <f>IF('申込一覧'!D101="","",'申込一覧'!D101)</f>
      </c>
      <c r="D86" s="28">
        <f>IF('申込一覧'!F101="","",'申込一覧'!F101)</f>
      </c>
      <c r="E86" s="28">
        <f ca="1">IF('申込一覧'!B101="","",OFFSET('名前'!$S$4,MATCH('申込一覧'!G101,'名前'!$T$5:$T$52,0),0))</f>
      </c>
      <c r="F86" s="28">
        <f>IF('申込一覧'!B101="","",'申込一覧'!$F$9)</f>
      </c>
      <c r="G86" s="28">
        <f>IF('申込一覧'!B101="","",0)</f>
      </c>
      <c r="H86" s="28">
        <f>IF('申込一覧'!B101="","",0)</f>
      </c>
      <c r="I86" s="28">
        <f>IF('申込一覧'!B101="","",'申込一覧'!B101)</f>
      </c>
      <c r="J86" s="28">
        <f>IF('申込一覧'!H101="","",INDEX('名前'!$P$4:$P$35,MATCH('申込一覧'!H101,'名前'!$Q$4:$Q$35,0))&amp;" "&amp;RIGHTB(100000+'申込一覧'!I101,5))</f>
      </c>
      <c r="K86" s="28">
        <f>IF('申込一覧'!J101="","",INDEX('名前'!$P$4:$P$35,MATCH('申込一覧'!J101,'名前'!$Q$4:$Q$35,0))&amp;" "&amp;RIGHTB(100000+'申込一覧'!K101,5))</f>
      </c>
    </row>
    <row r="87" spans="1:11" ht="13.5">
      <c r="A87" s="28">
        <f>IF('申込一覧'!B102="","",'申込一覧'!F102*10000+'申込一覧'!B102&amp;'申込一覧'!$M$11&amp;E87)</f>
      </c>
      <c r="B87" s="28">
        <f>IF('申込一覧'!C102="","",'申込一覧'!C102&amp;IF('申込一覧'!E102="","","("&amp;'申込一覧'!E102&amp;")"))</f>
      </c>
      <c r="C87" s="28">
        <f>IF('申込一覧'!D102="","",'申込一覧'!D102)</f>
      </c>
      <c r="D87" s="28">
        <f>IF('申込一覧'!F102="","",'申込一覧'!F102)</f>
      </c>
      <c r="E87" s="28">
        <f ca="1">IF('申込一覧'!B102="","",OFFSET('名前'!$S$4,MATCH('申込一覧'!G102,'名前'!$T$5:$T$52,0),0))</f>
      </c>
      <c r="F87" s="28">
        <f>IF('申込一覧'!B102="","",'申込一覧'!$F$9)</f>
      </c>
      <c r="G87" s="28">
        <f>IF('申込一覧'!B102="","",0)</f>
      </c>
      <c r="H87" s="28">
        <f>IF('申込一覧'!B102="","",0)</f>
      </c>
      <c r="I87" s="28">
        <f>IF('申込一覧'!B102="","",'申込一覧'!B102)</f>
      </c>
      <c r="J87" s="28">
        <f>IF('申込一覧'!H102="","",INDEX('名前'!$P$4:$P$35,MATCH('申込一覧'!H102,'名前'!$Q$4:$Q$35,0))&amp;" "&amp;RIGHTB(100000+'申込一覧'!I102,5))</f>
      </c>
      <c r="K87" s="28">
        <f>IF('申込一覧'!J102="","",INDEX('名前'!$P$4:$P$35,MATCH('申込一覧'!J102,'名前'!$Q$4:$Q$35,0))&amp;" "&amp;RIGHTB(100000+'申込一覧'!K102,5))</f>
      </c>
    </row>
    <row r="88" spans="1:11" ht="13.5">
      <c r="A88" s="28">
        <f>IF('申込一覧'!B103="","",'申込一覧'!F103*10000+'申込一覧'!B103&amp;'申込一覧'!$M$11&amp;E88)</f>
      </c>
      <c r="B88" s="28">
        <f>IF('申込一覧'!C103="","",'申込一覧'!C103&amp;IF('申込一覧'!E103="","","("&amp;'申込一覧'!E103&amp;")"))</f>
      </c>
      <c r="C88" s="28">
        <f>IF('申込一覧'!D103="","",'申込一覧'!D103)</f>
      </c>
      <c r="D88" s="28">
        <f>IF('申込一覧'!F103="","",'申込一覧'!F103)</f>
      </c>
      <c r="E88" s="28">
        <f ca="1">IF('申込一覧'!B103="","",OFFSET('名前'!$S$4,MATCH('申込一覧'!G103,'名前'!$T$5:$T$52,0),0))</f>
      </c>
      <c r="F88" s="28">
        <f>IF('申込一覧'!B103="","",'申込一覧'!$F$9)</f>
      </c>
      <c r="G88" s="28">
        <f>IF('申込一覧'!B103="","",0)</f>
      </c>
      <c r="H88" s="28">
        <f>IF('申込一覧'!B103="","",0)</f>
      </c>
      <c r="I88" s="28">
        <f>IF('申込一覧'!B103="","",'申込一覧'!B103)</f>
      </c>
      <c r="J88" s="28">
        <f>IF('申込一覧'!H103="","",INDEX('名前'!$P$4:$P$35,MATCH('申込一覧'!H103,'名前'!$Q$4:$Q$35,0))&amp;" "&amp;RIGHTB(100000+'申込一覧'!I103,5))</f>
      </c>
      <c r="K88" s="28">
        <f>IF('申込一覧'!J103="","",INDEX('名前'!$P$4:$P$35,MATCH('申込一覧'!J103,'名前'!$Q$4:$Q$35,0))&amp;" "&amp;RIGHTB(100000+'申込一覧'!K103,5))</f>
      </c>
    </row>
    <row r="89" spans="1:11" ht="13.5">
      <c r="A89" s="28">
        <f>IF('申込一覧'!B104="","",'申込一覧'!F104*10000+'申込一覧'!B104&amp;'申込一覧'!$M$11&amp;E89)</f>
      </c>
      <c r="B89" s="28">
        <f>IF('申込一覧'!C104="","",'申込一覧'!C104&amp;IF('申込一覧'!E104="","","("&amp;'申込一覧'!E104&amp;")"))</f>
      </c>
      <c r="C89" s="28">
        <f>IF('申込一覧'!D104="","",'申込一覧'!D104)</f>
      </c>
      <c r="D89" s="28">
        <f>IF('申込一覧'!F104="","",'申込一覧'!F104)</f>
      </c>
      <c r="E89" s="28">
        <f ca="1">IF('申込一覧'!B104="","",OFFSET('名前'!$S$4,MATCH('申込一覧'!G104,'名前'!$T$5:$T$52,0),0))</f>
      </c>
      <c r="F89" s="28">
        <f>IF('申込一覧'!B104="","",'申込一覧'!$F$9)</f>
      </c>
      <c r="G89" s="28">
        <f>IF('申込一覧'!B104="","",0)</f>
      </c>
      <c r="H89" s="28">
        <f>IF('申込一覧'!B104="","",0)</f>
      </c>
      <c r="I89" s="28">
        <f>IF('申込一覧'!B104="","",'申込一覧'!B104)</f>
      </c>
      <c r="J89" s="28">
        <f>IF('申込一覧'!H104="","",INDEX('名前'!$P$4:$P$35,MATCH('申込一覧'!H104,'名前'!$Q$4:$Q$35,0))&amp;" "&amp;RIGHTB(100000+'申込一覧'!I104,5))</f>
      </c>
      <c r="K89" s="28">
        <f>IF('申込一覧'!J104="","",INDEX('名前'!$P$4:$P$35,MATCH('申込一覧'!J104,'名前'!$Q$4:$Q$35,0))&amp;" "&amp;RIGHTB(100000+'申込一覧'!K104,5))</f>
      </c>
    </row>
    <row r="90" spans="1:11" ht="13.5">
      <c r="A90" s="28">
        <f>IF('申込一覧'!B105="","",'申込一覧'!F105*10000+'申込一覧'!B105&amp;'申込一覧'!$M$11&amp;E90)</f>
      </c>
      <c r="B90" s="28">
        <f>IF('申込一覧'!C105="","",'申込一覧'!C105&amp;IF('申込一覧'!E105="","","("&amp;'申込一覧'!E105&amp;")"))</f>
      </c>
      <c r="C90" s="28">
        <f>IF('申込一覧'!D105="","",'申込一覧'!D105)</f>
      </c>
      <c r="D90" s="28">
        <f>IF('申込一覧'!F105="","",'申込一覧'!F105)</f>
      </c>
      <c r="E90" s="28">
        <f ca="1">IF('申込一覧'!B105="","",OFFSET('名前'!$S$4,MATCH('申込一覧'!G105,'名前'!$T$5:$T$52,0),0))</f>
      </c>
      <c r="F90" s="28">
        <f>IF('申込一覧'!B105="","",'申込一覧'!$F$9)</f>
      </c>
      <c r="G90" s="28">
        <f>IF('申込一覧'!B105="","",0)</f>
      </c>
      <c r="H90" s="28">
        <f>IF('申込一覧'!B105="","",0)</f>
      </c>
      <c r="I90" s="28">
        <f>IF('申込一覧'!B105="","",'申込一覧'!B105)</f>
      </c>
      <c r="J90" s="28">
        <f>IF('申込一覧'!H105="","",INDEX('名前'!$P$4:$P$35,MATCH('申込一覧'!H105,'名前'!$Q$4:$Q$35,0))&amp;" "&amp;RIGHTB(100000+'申込一覧'!I105,5))</f>
      </c>
      <c r="K90" s="28">
        <f>IF('申込一覧'!J105="","",INDEX('名前'!$P$4:$P$35,MATCH('申込一覧'!J105,'名前'!$Q$4:$Q$35,0))&amp;" "&amp;RIGHTB(100000+'申込一覧'!K105,5))</f>
      </c>
    </row>
    <row r="91" spans="1:11" ht="13.5">
      <c r="A91" s="28">
        <f>IF('申込一覧'!B106="","",'申込一覧'!F106*10000+'申込一覧'!B106&amp;'申込一覧'!$M$11&amp;E91)</f>
      </c>
      <c r="B91" s="28">
        <f>IF('申込一覧'!C106="","",'申込一覧'!C106&amp;IF('申込一覧'!E106="","","("&amp;'申込一覧'!E106&amp;")"))</f>
      </c>
      <c r="C91" s="28">
        <f>IF('申込一覧'!D106="","",'申込一覧'!D106)</f>
      </c>
      <c r="D91" s="28">
        <f>IF('申込一覧'!F106="","",'申込一覧'!F106)</f>
      </c>
      <c r="E91" s="28">
        <f ca="1">IF('申込一覧'!B106="","",OFFSET('名前'!$S$4,MATCH('申込一覧'!G106,'名前'!$T$5:$T$52,0),0))</f>
      </c>
      <c r="F91" s="28">
        <f>IF('申込一覧'!B106="","",'申込一覧'!$F$9)</f>
      </c>
      <c r="G91" s="28">
        <f>IF('申込一覧'!B106="","",0)</f>
      </c>
      <c r="H91" s="28">
        <f>IF('申込一覧'!B106="","",0)</f>
      </c>
      <c r="I91" s="28">
        <f>IF('申込一覧'!B106="","",'申込一覧'!B106)</f>
      </c>
      <c r="J91" s="28">
        <f>IF('申込一覧'!H106="","",INDEX('名前'!$P$4:$P$35,MATCH('申込一覧'!H106,'名前'!$Q$4:$Q$35,0))&amp;" "&amp;RIGHTB(100000+'申込一覧'!I106,5))</f>
      </c>
      <c r="K91" s="28">
        <f>IF('申込一覧'!J106="","",INDEX('名前'!$P$4:$P$35,MATCH('申込一覧'!J106,'名前'!$Q$4:$Q$35,0))&amp;" "&amp;RIGHTB(100000+'申込一覧'!K106,5))</f>
      </c>
    </row>
    <row r="92" spans="1:11" ht="13.5">
      <c r="A92" s="28">
        <f>IF('申込一覧'!B107="","",'申込一覧'!F107*10000+'申込一覧'!B107&amp;'申込一覧'!$M$11&amp;E92)</f>
      </c>
      <c r="B92" s="28">
        <f>IF('申込一覧'!C107="","",'申込一覧'!C107&amp;IF('申込一覧'!E107="","","("&amp;'申込一覧'!E107&amp;")"))</f>
      </c>
      <c r="C92" s="28">
        <f>IF('申込一覧'!D107="","",'申込一覧'!D107)</f>
      </c>
      <c r="D92" s="28">
        <f>IF('申込一覧'!F107="","",'申込一覧'!F107)</f>
      </c>
      <c r="E92" s="28">
        <f ca="1">IF('申込一覧'!B107="","",OFFSET('名前'!$S$4,MATCH('申込一覧'!G107,'名前'!$T$5:$T$52,0),0))</f>
      </c>
      <c r="F92" s="28">
        <f>IF('申込一覧'!B107="","",'申込一覧'!$F$9)</f>
      </c>
      <c r="G92" s="28">
        <f>IF('申込一覧'!B107="","",0)</f>
      </c>
      <c r="H92" s="28">
        <f>IF('申込一覧'!B107="","",0)</f>
      </c>
      <c r="I92" s="28">
        <f>IF('申込一覧'!B107="","",'申込一覧'!B107)</f>
      </c>
      <c r="J92" s="28">
        <f>IF('申込一覧'!H107="","",INDEX('名前'!$P$4:$P$35,MATCH('申込一覧'!H107,'名前'!$Q$4:$Q$35,0))&amp;" "&amp;RIGHTB(100000+'申込一覧'!I107,5))</f>
      </c>
      <c r="K92" s="28">
        <f>IF('申込一覧'!J107="","",INDEX('名前'!$P$4:$P$35,MATCH('申込一覧'!J107,'名前'!$Q$4:$Q$35,0))&amp;" "&amp;RIGHTB(100000+'申込一覧'!K107,5))</f>
      </c>
    </row>
    <row r="93" spans="1:11" ht="13.5">
      <c r="A93" s="28">
        <f>IF('申込一覧'!B108="","",'申込一覧'!F108*10000+'申込一覧'!B108&amp;'申込一覧'!$M$11&amp;E93)</f>
      </c>
      <c r="B93" s="28">
        <f>IF('申込一覧'!C108="","",'申込一覧'!C108&amp;IF('申込一覧'!E108="","","("&amp;'申込一覧'!E108&amp;")"))</f>
      </c>
      <c r="C93" s="28">
        <f>IF('申込一覧'!D108="","",'申込一覧'!D108)</f>
      </c>
      <c r="D93" s="28">
        <f>IF('申込一覧'!F108="","",'申込一覧'!F108)</f>
      </c>
      <c r="E93" s="28">
        <f ca="1">IF('申込一覧'!B108="","",OFFSET('名前'!$S$4,MATCH('申込一覧'!G108,'名前'!$T$5:$T$52,0),0))</f>
      </c>
      <c r="F93" s="28">
        <f>IF('申込一覧'!B108="","",'申込一覧'!$F$9)</f>
      </c>
      <c r="G93" s="28">
        <f>IF('申込一覧'!B108="","",0)</f>
      </c>
      <c r="H93" s="28">
        <f>IF('申込一覧'!B108="","",0)</f>
      </c>
      <c r="I93" s="28">
        <f>IF('申込一覧'!B108="","",'申込一覧'!B108)</f>
      </c>
      <c r="J93" s="28">
        <f>IF('申込一覧'!H108="","",INDEX('名前'!$P$4:$P$35,MATCH('申込一覧'!H108,'名前'!$Q$4:$Q$35,0))&amp;" "&amp;RIGHTB(100000+'申込一覧'!I108,5))</f>
      </c>
      <c r="K93" s="28">
        <f>IF('申込一覧'!J108="","",INDEX('名前'!$P$4:$P$35,MATCH('申込一覧'!J108,'名前'!$Q$4:$Q$35,0))&amp;" "&amp;RIGHTB(100000+'申込一覧'!K108,5))</f>
      </c>
    </row>
    <row r="94" spans="1:11" ht="13.5">
      <c r="A94" s="28">
        <f>IF('申込一覧'!B109="","",'申込一覧'!F109*10000+'申込一覧'!B109&amp;'申込一覧'!$M$11&amp;E94)</f>
      </c>
      <c r="B94" s="28">
        <f>IF('申込一覧'!C109="","",'申込一覧'!C109&amp;IF('申込一覧'!E109="","","("&amp;'申込一覧'!E109&amp;")"))</f>
      </c>
      <c r="C94" s="28">
        <f>IF('申込一覧'!D109="","",'申込一覧'!D109)</f>
      </c>
      <c r="D94" s="28">
        <f>IF('申込一覧'!F109="","",'申込一覧'!F109)</f>
      </c>
      <c r="E94" s="28">
        <f ca="1">IF('申込一覧'!B109="","",OFFSET('名前'!$S$4,MATCH('申込一覧'!G109,'名前'!$T$5:$T$52,0),0))</f>
      </c>
      <c r="F94" s="28">
        <f>IF('申込一覧'!B109="","",'申込一覧'!$F$9)</f>
      </c>
      <c r="G94" s="28">
        <f>IF('申込一覧'!B109="","",0)</f>
      </c>
      <c r="H94" s="28">
        <f>IF('申込一覧'!B109="","",0)</f>
      </c>
      <c r="I94" s="28">
        <f>IF('申込一覧'!B109="","",'申込一覧'!B109)</f>
      </c>
      <c r="J94" s="28">
        <f>IF('申込一覧'!H109="","",INDEX('名前'!$P$4:$P$35,MATCH('申込一覧'!H109,'名前'!$Q$4:$Q$35,0))&amp;" "&amp;RIGHTB(100000+'申込一覧'!I109,5))</f>
      </c>
      <c r="K94" s="28">
        <f>IF('申込一覧'!J109="","",INDEX('名前'!$P$4:$P$35,MATCH('申込一覧'!J109,'名前'!$Q$4:$Q$35,0))&amp;" "&amp;RIGHTB(100000+'申込一覧'!K109,5))</f>
      </c>
    </row>
    <row r="95" spans="1:11" ht="13.5">
      <c r="A95" s="28">
        <f>IF('申込一覧'!B110="","",'申込一覧'!F110*10000+'申込一覧'!B110&amp;'申込一覧'!$M$11&amp;E95)</f>
      </c>
      <c r="B95" s="28">
        <f>IF('申込一覧'!C110="","",'申込一覧'!C110&amp;IF('申込一覧'!E110="","","("&amp;'申込一覧'!E110&amp;")"))</f>
      </c>
      <c r="C95" s="28">
        <f>IF('申込一覧'!D110="","",'申込一覧'!D110)</f>
      </c>
      <c r="D95" s="28">
        <f>IF('申込一覧'!F110="","",'申込一覧'!F110)</f>
      </c>
      <c r="E95" s="28">
        <f ca="1">IF('申込一覧'!B110="","",OFFSET('名前'!$S$4,MATCH('申込一覧'!G110,'名前'!$T$5:$T$52,0),0))</f>
      </c>
      <c r="F95" s="28">
        <f>IF('申込一覧'!B110="","",'申込一覧'!$F$9)</f>
      </c>
      <c r="G95" s="28">
        <f>IF('申込一覧'!B110="","",0)</f>
      </c>
      <c r="H95" s="28">
        <f>IF('申込一覧'!B110="","",0)</f>
      </c>
      <c r="I95" s="28">
        <f>IF('申込一覧'!B110="","",'申込一覧'!B110)</f>
      </c>
      <c r="J95" s="28">
        <f>IF('申込一覧'!H110="","",INDEX('名前'!$P$4:$P$35,MATCH('申込一覧'!H110,'名前'!$Q$4:$Q$35,0))&amp;" "&amp;RIGHTB(100000+'申込一覧'!I110,5))</f>
      </c>
      <c r="K95" s="28">
        <f>IF('申込一覧'!J110="","",INDEX('名前'!$P$4:$P$35,MATCH('申込一覧'!J110,'名前'!$Q$4:$Q$35,0))&amp;" "&amp;RIGHTB(100000+'申込一覧'!K110,5))</f>
      </c>
    </row>
    <row r="96" spans="1:11" ht="13.5">
      <c r="A96" s="28">
        <f>IF('申込一覧'!B111="","",'申込一覧'!F111*10000+'申込一覧'!B111&amp;'申込一覧'!$M$11&amp;E96)</f>
      </c>
      <c r="B96" s="28">
        <f>IF('申込一覧'!C111="","",'申込一覧'!C111&amp;IF('申込一覧'!E111="","","("&amp;'申込一覧'!E111&amp;")"))</f>
      </c>
      <c r="C96" s="28">
        <f>IF('申込一覧'!D111="","",'申込一覧'!D111)</f>
      </c>
      <c r="D96" s="28">
        <f>IF('申込一覧'!F111="","",'申込一覧'!F111)</f>
      </c>
      <c r="E96" s="28">
        <f ca="1">IF('申込一覧'!B111="","",OFFSET('名前'!$S$4,MATCH('申込一覧'!G111,'名前'!$T$5:$T$52,0),0))</f>
      </c>
      <c r="F96" s="28">
        <f>IF('申込一覧'!B111="","",'申込一覧'!$F$9)</f>
      </c>
      <c r="G96" s="28">
        <f>IF('申込一覧'!B111="","",0)</f>
      </c>
      <c r="H96" s="28">
        <f>IF('申込一覧'!B111="","",0)</f>
      </c>
      <c r="I96" s="28">
        <f>IF('申込一覧'!B111="","",'申込一覧'!B111)</f>
      </c>
      <c r="J96" s="28">
        <f>IF('申込一覧'!H111="","",INDEX('名前'!$P$4:$P$35,MATCH('申込一覧'!H111,'名前'!$Q$4:$Q$35,0))&amp;" "&amp;RIGHTB(100000+'申込一覧'!I111,5))</f>
      </c>
      <c r="K96" s="28">
        <f>IF('申込一覧'!J111="","",INDEX('名前'!$P$4:$P$35,MATCH('申込一覧'!J111,'名前'!$Q$4:$Q$35,0))&amp;" "&amp;RIGHTB(100000+'申込一覧'!K111,5))</f>
      </c>
    </row>
    <row r="97" spans="1:11" ht="13.5">
      <c r="A97" s="28">
        <f>IF('申込一覧'!B112="","",'申込一覧'!F112*10000+'申込一覧'!B112&amp;'申込一覧'!$M$11&amp;E97)</f>
      </c>
      <c r="B97" s="28">
        <f>IF('申込一覧'!C112="","",'申込一覧'!C112&amp;IF('申込一覧'!E112="","","("&amp;'申込一覧'!E112&amp;")"))</f>
      </c>
      <c r="C97" s="28">
        <f>IF('申込一覧'!D112="","",'申込一覧'!D112)</f>
      </c>
      <c r="D97" s="28">
        <f>IF('申込一覧'!F112="","",'申込一覧'!F112)</f>
      </c>
      <c r="E97" s="28">
        <f ca="1">IF('申込一覧'!B112="","",OFFSET('名前'!$S$4,MATCH('申込一覧'!G112,'名前'!$T$5:$T$52,0),0))</f>
      </c>
      <c r="F97" s="28">
        <f>IF('申込一覧'!B112="","",'申込一覧'!$F$9)</f>
      </c>
      <c r="G97" s="28">
        <f>IF('申込一覧'!B112="","",0)</f>
      </c>
      <c r="H97" s="28">
        <f>IF('申込一覧'!B112="","",0)</f>
      </c>
      <c r="I97" s="28">
        <f>IF('申込一覧'!B112="","",'申込一覧'!B112)</f>
      </c>
      <c r="J97" s="28">
        <f>IF('申込一覧'!H112="","",INDEX('名前'!$P$4:$P$35,MATCH('申込一覧'!H112,'名前'!$Q$4:$Q$35,0))&amp;" "&amp;RIGHTB(100000+'申込一覧'!I112,5))</f>
      </c>
      <c r="K97" s="28">
        <f>IF('申込一覧'!J112="","",INDEX('名前'!$P$4:$P$35,MATCH('申込一覧'!J112,'名前'!$Q$4:$Q$35,0))&amp;" "&amp;RIGHTB(100000+'申込一覧'!K112,5))</f>
      </c>
    </row>
    <row r="98" spans="1:11" ht="13.5">
      <c r="A98" s="28">
        <f>IF('申込一覧'!B113="","",'申込一覧'!F113*10000+'申込一覧'!B113&amp;'申込一覧'!$M$11&amp;E98)</f>
      </c>
      <c r="B98" s="28">
        <f>IF('申込一覧'!C113="","",'申込一覧'!C113&amp;IF('申込一覧'!E113="","","("&amp;'申込一覧'!E113&amp;")"))</f>
      </c>
      <c r="C98" s="28">
        <f>IF('申込一覧'!D113="","",'申込一覧'!D113)</f>
      </c>
      <c r="D98" s="28">
        <f>IF('申込一覧'!F113="","",'申込一覧'!F113)</f>
      </c>
      <c r="E98" s="28">
        <f ca="1">IF('申込一覧'!B113="","",OFFSET('名前'!$S$4,MATCH('申込一覧'!G113,'名前'!$T$5:$T$52,0),0))</f>
      </c>
      <c r="F98" s="28">
        <f>IF('申込一覧'!B113="","",'申込一覧'!$F$9)</f>
      </c>
      <c r="G98" s="28">
        <f>IF('申込一覧'!B113="","",0)</f>
      </c>
      <c r="H98" s="28">
        <f>IF('申込一覧'!B113="","",0)</f>
      </c>
      <c r="I98" s="28">
        <f>IF('申込一覧'!B113="","",'申込一覧'!B113)</f>
      </c>
      <c r="J98" s="28">
        <f>IF('申込一覧'!H113="","",INDEX('名前'!$P$4:$P$35,MATCH('申込一覧'!H113,'名前'!$Q$4:$Q$35,0))&amp;" "&amp;RIGHTB(100000+'申込一覧'!I113,5))</f>
      </c>
      <c r="K98" s="28">
        <f>IF('申込一覧'!J113="","",INDEX('名前'!$P$4:$P$35,MATCH('申込一覧'!J113,'名前'!$Q$4:$Q$35,0))&amp;" "&amp;RIGHTB(100000+'申込一覧'!K113,5))</f>
      </c>
    </row>
    <row r="99" spans="1:11" ht="13.5">
      <c r="A99" s="28">
        <f>IF('申込一覧'!B114="","",'申込一覧'!F114*10000+'申込一覧'!B114&amp;'申込一覧'!$M$11&amp;E99)</f>
      </c>
      <c r="B99" s="28">
        <f>IF('申込一覧'!C114="","",'申込一覧'!C114&amp;IF('申込一覧'!E114="","","("&amp;'申込一覧'!E114&amp;")"))</f>
      </c>
      <c r="C99" s="28">
        <f>IF('申込一覧'!D114="","",'申込一覧'!D114)</f>
      </c>
      <c r="D99" s="28">
        <f>IF('申込一覧'!F114="","",'申込一覧'!F114)</f>
      </c>
      <c r="E99" s="28">
        <f ca="1">IF('申込一覧'!B114="","",OFFSET('名前'!$S$4,MATCH('申込一覧'!G114,'名前'!$T$5:$T$52,0),0))</f>
      </c>
      <c r="F99" s="28">
        <f>IF('申込一覧'!B114="","",'申込一覧'!$F$9)</f>
      </c>
      <c r="G99" s="28">
        <f>IF('申込一覧'!B114="","",0)</f>
      </c>
      <c r="H99" s="28">
        <f>IF('申込一覧'!B114="","",0)</f>
      </c>
      <c r="I99" s="28">
        <f>IF('申込一覧'!B114="","",'申込一覧'!B114)</f>
      </c>
      <c r="J99" s="28">
        <f>IF('申込一覧'!H114="","",INDEX('名前'!$P$4:$P$35,MATCH('申込一覧'!H114,'名前'!$Q$4:$Q$35,0))&amp;" "&amp;RIGHTB(100000+'申込一覧'!I114,5))</f>
      </c>
      <c r="K99" s="28">
        <f>IF('申込一覧'!J114="","",INDEX('名前'!$P$4:$P$35,MATCH('申込一覧'!J114,'名前'!$Q$4:$Q$35,0))&amp;" "&amp;RIGHTB(100000+'申込一覧'!K114,5))</f>
      </c>
    </row>
    <row r="100" spans="1:11" ht="13.5">
      <c r="A100" s="28">
        <f>IF('申込一覧'!B115="","",'申込一覧'!F115*10000+'申込一覧'!B115&amp;'申込一覧'!$M$11&amp;E100)</f>
      </c>
      <c r="B100" s="28">
        <f>IF('申込一覧'!C115="","",'申込一覧'!C115&amp;IF('申込一覧'!E115="","","("&amp;'申込一覧'!E115&amp;")"))</f>
      </c>
      <c r="C100" s="28">
        <f>IF('申込一覧'!D115="","",'申込一覧'!D115)</f>
      </c>
      <c r="D100" s="28">
        <f>IF('申込一覧'!F115="","",'申込一覧'!F115)</f>
      </c>
      <c r="E100" s="28">
        <f ca="1">IF('申込一覧'!B115="","",OFFSET('名前'!$S$4,MATCH('申込一覧'!G115,'名前'!$T$5:$T$52,0),0))</f>
      </c>
      <c r="F100" s="28">
        <f>IF('申込一覧'!B115="","",'申込一覧'!$F$9)</f>
      </c>
      <c r="G100" s="28">
        <f>IF('申込一覧'!B115="","",0)</f>
      </c>
      <c r="H100" s="28">
        <f>IF('申込一覧'!B115="","",0)</f>
      </c>
      <c r="I100" s="28">
        <f>IF('申込一覧'!B115="","",'申込一覧'!B115)</f>
      </c>
      <c r="J100" s="28">
        <f>IF('申込一覧'!H115="","",INDEX('名前'!$P$4:$P$35,MATCH('申込一覧'!H115,'名前'!$Q$4:$Q$35,0))&amp;" "&amp;RIGHTB(100000+'申込一覧'!I115,5))</f>
      </c>
      <c r="K100" s="28">
        <f>IF('申込一覧'!J115="","",INDEX('名前'!$P$4:$P$35,MATCH('申込一覧'!J115,'名前'!$Q$4:$Q$35,0))&amp;" "&amp;RIGHTB(100000+'申込一覧'!K115,5))</f>
      </c>
    </row>
    <row r="101" spans="1:11" ht="13.5">
      <c r="A101" s="28">
        <f>IF('申込一覧'!B116="","",'申込一覧'!F116*10000+'申込一覧'!B116&amp;'申込一覧'!$M$11&amp;E101)</f>
      </c>
      <c r="B101" s="28">
        <f>IF('申込一覧'!C116="","",'申込一覧'!C116&amp;IF('申込一覧'!E116="","","("&amp;'申込一覧'!E116&amp;")"))</f>
      </c>
      <c r="C101" s="28">
        <f>IF('申込一覧'!D116="","",'申込一覧'!D116)</f>
      </c>
      <c r="D101" s="28">
        <f>IF('申込一覧'!F116="","",'申込一覧'!F116)</f>
      </c>
      <c r="E101" s="28">
        <f ca="1">IF('申込一覧'!B116="","",OFFSET('名前'!$S$4,MATCH('申込一覧'!G116,'名前'!$T$5:$T$52,0),0))</f>
      </c>
      <c r="F101" s="28">
        <f>IF('申込一覧'!B116="","",'申込一覧'!$F$9)</f>
      </c>
      <c r="G101" s="28">
        <f>IF('申込一覧'!B116="","",0)</f>
      </c>
      <c r="H101" s="28">
        <f>IF('申込一覧'!B116="","",0)</f>
      </c>
      <c r="I101" s="28">
        <f>IF('申込一覧'!B116="","",'申込一覧'!B116)</f>
      </c>
      <c r="J101" s="28">
        <f>IF('申込一覧'!H116="","",INDEX('名前'!$P$4:$P$35,MATCH('申込一覧'!H116,'名前'!$Q$4:$Q$35,0))&amp;" "&amp;RIGHTB(100000+'申込一覧'!I116,5))</f>
      </c>
      <c r="K101" s="28">
        <f>IF('申込一覧'!J116="","",INDEX('名前'!$P$4:$P$35,MATCH('申込一覧'!J116,'名前'!$Q$4:$Q$35,0))&amp;" "&amp;RIGHTB(100000+'申込一覧'!K116,5))</f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67"/>
  <sheetViews>
    <sheetView zoomScalePageLayoutView="0" workbookViewId="0" topLeftCell="C2">
      <selection activeCell="K17" sqref="K17:M17"/>
    </sheetView>
  </sheetViews>
  <sheetFormatPr defaultColWidth="8.00390625" defaultRowHeight="13.5"/>
  <cols>
    <col min="1" max="1" width="3.50390625" style="33" bestFit="1" customWidth="1"/>
    <col min="2" max="2" width="10.25390625" style="33" bestFit="1" customWidth="1"/>
    <col min="3" max="3" width="8.00390625" style="33" customWidth="1"/>
    <col min="4" max="4" width="5.50390625" style="33" bestFit="1" customWidth="1"/>
    <col min="5" max="5" width="8.00390625" style="36" customWidth="1"/>
    <col min="6" max="6" width="7.375" style="34" customWidth="1"/>
    <col min="7" max="7" width="32.75390625" style="33" bestFit="1" customWidth="1"/>
    <col min="8" max="8" width="8.00390625" style="33" customWidth="1"/>
    <col min="9" max="9" width="6.50390625" style="33" bestFit="1" customWidth="1"/>
    <col min="10" max="10" width="32.75390625" style="33" bestFit="1" customWidth="1"/>
    <col min="11" max="11" width="8.00390625" style="33" customWidth="1"/>
    <col min="12" max="12" width="6.50390625" style="33" bestFit="1" customWidth="1"/>
    <col min="13" max="13" width="32.75390625" style="35" bestFit="1" customWidth="1"/>
    <col min="14" max="14" width="4.75390625" style="33" customWidth="1"/>
    <col min="15" max="15" width="4.00390625" style="36" customWidth="1"/>
    <col min="16" max="16" width="6.50390625" style="33" bestFit="1" customWidth="1"/>
    <col min="17" max="17" width="32.75390625" style="35" bestFit="1" customWidth="1"/>
    <col min="18" max="18" width="8.00390625" style="33" customWidth="1"/>
    <col min="19" max="19" width="3.50390625" style="33" bestFit="1" customWidth="1"/>
    <col min="20" max="20" width="10.25390625" style="33" bestFit="1" customWidth="1"/>
    <col min="21" max="16384" width="8.00390625" style="33" customWidth="1"/>
  </cols>
  <sheetData>
    <row r="1" ht="13.5">
      <c r="Q1" s="35" t="str">
        <f>'申込一覧'!D1</f>
        <v>第1・2回</v>
      </c>
    </row>
    <row r="3" spans="1:20" ht="13.5">
      <c r="A3" s="37" t="s">
        <v>8</v>
      </c>
      <c r="B3" s="37" t="s">
        <v>9</v>
      </c>
      <c r="C3" s="38"/>
      <c r="D3" s="33" t="s">
        <v>2</v>
      </c>
      <c r="F3" s="39"/>
      <c r="G3" s="40" t="s">
        <v>132</v>
      </c>
      <c r="I3" s="41"/>
      <c r="J3" s="40" t="s">
        <v>134</v>
      </c>
      <c r="L3" s="41"/>
      <c r="M3" s="42" t="s">
        <v>136</v>
      </c>
      <c r="S3" s="37" t="s">
        <v>8</v>
      </c>
      <c r="T3" s="37" t="s">
        <v>9</v>
      </c>
    </row>
    <row r="4" spans="1:20" ht="13.5">
      <c r="A4" s="37"/>
      <c r="B4" s="37"/>
      <c r="D4" s="33">
        <v>1</v>
      </c>
      <c r="F4" s="43"/>
      <c r="G4" s="44"/>
      <c r="I4" s="45"/>
      <c r="J4" s="44"/>
      <c r="L4" s="45"/>
      <c r="M4" s="46"/>
      <c r="N4" s="58">
        <v>1</v>
      </c>
      <c r="O4" s="58">
        <f>IF($Q$1="第1・2回",N4,0)</f>
        <v>1</v>
      </c>
      <c r="P4" s="48" t="s">
        <v>206</v>
      </c>
      <c r="Q4" s="49" t="s">
        <v>207</v>
      </c>
      <c r="S4" s="37"/>
      <c r="T4" s="37"/>
    </row>
    <row r="5" spans="1:20" ht="13.5">
      <c r="A5" s="50">
        <v>36</v>
      </c>
      <c r="B5" s="37" t="s">
        <v>54</v>
      </c>
      <c r="D5" s="33">
        <v>2</v>
      </c>
      <c r="E5" s="36">
        <v>1</v>
      </c>
      <c r="F5" s="61" t="str">
        <f ca="1">OFFSET($P$3,MATCH(E5,$O$4:$O$67,0),0)</f>
        <v>08101</v>
      </c>
      <c r="G5" s="59" t="str">
        <f ca="1">OFFSET($Q$3,MATCH(E5,$O$4:$O$67,0),0)</f>
        <v>男_第1回砲丸投(7.260kg)</v>
      </c>
      <c r="H5" s="33">
        <v>4</v>
      </c>
      <c r="I5" s="61" t="str">
        <f ca="1">OFFSET($P$3,MATCH(H5,$O$4:$O$67,0),0)</f>
        <v>08231</v>
      </c>
      <c r="J5" s="59" t="str">
        <f ca="1">OFFSET($Q$3,MATCH(H5,$O$4:$O$67,0),0)</f>
        <v>男高_第1回砲丸投(6.000kg)</v>
      </c>
      <c r="K5" s="33">
        <v>7</v>
      </c>
      <c r="L5" s="61" t="str">
        <f ca="1">OFFSET($P$3,MATCH(K5,$O$4:$O$67,0),0)</f>
        <v>08351</v>
      </c>
      <c r="M5" s="59" t="str">
        <f ca="1">OFFSET($Q$3,MATCH(K5,$O$4:$O$67,0),0)</f>
        <v>男中_第1回砲丸投(5.000kg)</v>
      </c>
      <c r="N5" s="58">
        <v>2</v>
      </c>
      <c r="O5" s="58">
        <f aca="true" t="shared" si="0" ref="O5:O35">IF($Q$1="第1・2回",N5,0)</f>
        <v>2</v>
      </c>
      <c r="P5" s="48" t="s">
        <v>208</v>
      </c>
      <c r="Q5" s="49" t="s">
        <v>209</v>
      </c>
      <c r="S5" s="50">
        <v>36</v>
      </c>
      <c r="T5" s="37" t="s">
        <v>121</v>
      </c>
    </row>
    <row r="6" spans="1:20" ht="13.5">
      <c r="A6" s="50">
        <v>37</v>
      </c>
      <c r="B6" s="37" t="s">
        <v>53</v>
      </c>
      <c r="E6" s="36">
        <v>2</v>
      </c>
      <c r="F6" s="61" t="str">
        <f aca="true" ca="1" t="shared" si="1" ref="F6:F17">OFFSET($P$3,MATCH(E6,$O$4:$O$67,0),0)</f>
        <v>08601</v>
      </c>
      <c r="G6" s="59" t="str">
        <f aca="true" ca="1" t="shared" si="2" ref="G6:G17">OFFSET($Q$3,MATCH(E6,$O$4:$O$67,0),0)</f>
        <v>男_第1回円盤投(2.000kg)</v>
      </c>
      <c r="H6" s="33">
        <v>5</v>
      </c>
      <c r="I6" s="61" t="str">
        <f aca="true" ca="1" t="shared" si="3" ref="I6:I17">OFFSET($P$3,MATCH(H6,$O$4:$O$67,0),0)</f>
        <v>08731</v>
      </c>
      <c r="J6" s="59" t="str">
        <f aca="true" ca="1" t="shared" si="4" ref="J6:J17">OFFSET($Q$3,MATCH(H6,$O$4:$O$67,0),0)</f>
        <v>男高_第1回円盤投(1.750kg)</v>
      </c>
      <c r="K6" s="33">
        <v>8</v>
      </c>
      <c r="L6" s="61" t="str">
        <f ca="1">OFFSET($P$3,MATCH(K6,$O$4:$O$67,0),0)</f>
        <v>09651</v>
      </c>
      <c r="M6" s="59" t="str">
        <f ca="1">OFFSET($Q$3,MATCH(K6,$O$4:$O$67,0),0)</f>
        <v>男中_第1回円盤投(1.500kg)</v>
      </c>
      <c r="N6" s="58">
        <v>3</v>
      </c>
      <c r="O6" s="58">
        <f t="shared" si="0"/>
        <v>3</v>
      </c>
      <c r="P6" s="48" t="s">
        <v>210</v>
      </c>
      <c r="Q6" s="49" t="s">
        <v>211</v>
      </c>
      <c r="S6" s="50">
        <v>37</v>
      </c>
      <c r="T6" s="37" t="s">
        <v>120</v>
      </c>
    </row>
    <row r="7" spans="1:20" ht="13.5">
      <c r="A7" s="50">
        <v>38</v>
      </c>
      <c r="B7" s="37" t="s">
        <v>55</v>
      </c>
      <c r="E7" s="36">
        <v>3</v>
      </c>
      <c r="F7" s="61" t="str">
        <f ca="1" t="shared" si="1"/>
        <v>08901</v>
      </c>
      <c r="G7" s="59" t="str">
        <f ca="1" t="shared" si="2"/>
        <v>男_第1回ハンマー投(7.260kg)</v>
      </c>
      <c r="H7" s="33">
        <v>6</v>
      </c>
      <c r="I7" s="61" t="str">
        <f ca="1" t="shared" si="3"/>
        <v>09131</v>
      </c>
      <c r="J7" s="59" t="str">
        <f ca="1" t="shared" si="4"/>
        <v>男高_第1回ハンマー投(6.000kg)</v>
      </c>
      <c r="K7" s="33">
        <v>23</v>
      </c>
      <c r="L7" s="61" t="str">
        <f ca="1">OFFSET($P$3,MATCH(K7,$O$4:$O$67,0),0)</f>
        <v>08352</v>
      </c>
      <c r="M7" s="59" t="str">
        <f ca="1">OFFSET($Q$3,MATCH(K7,$O$4:$O$67,0),0)</f>
        <v>男中_第2回砲丸投(5.000kg)</v>
      </c>
      <c r="N7" s="58">
        <v>4</v>
      </c>
      <c r="O7" s="58">
        <f t="shared" si="0"/>
        <v>4</v>
      </c>
      <c r="P7" s="48" t="s">
        <v>212</v>
      </c>
      <c r="Q7" s="49" t="s">
        <v>213</v>
      </c>
      <c r="S7" s="50">
        <v>38</v>
      </c>
      <c r="T7" s="37" t="s">
        <v>122</v>
      </c>
    </row>
    <row r="8" spans="1:20" ht="13.5">
      <c r="A8" s="50">
        <v>39</v>
      </c>
      <c r="B8" s="37" t="s">
        <v>56</v>
      </c>
      <c r="E8" s="36">
        <v>17</v>
      </c>
      <c r="F8" s="61" t="str">
        <f ca="1" t="shared" si="1"/>
        <v>08102</v>
      </c>
      <c r="G8" s="59" t="str">
        <f ca="1" t="shared" si="2"/>
        <v>男_第2回砲丸投(7.260kg)</v>
      </c>
      <c r="H8" s="33">
        <v>20</v>
      </c>
      <c r="I8" s="61" t="str">
        <f ca="1" t="shared" si="3"/>
        <v>08232</v>
      </c>
      <c r="J8" s="59" t="str">
        <f ca="1" t="shared" si="4"/>
        <v>男高_第2回砲丸投(6.000kg)</v>
      </c>
      <c r="K8" s="33">
        <v>24</v>
      </c>
      <c r="L8" s="62" t="str">
        <f ca="1">OFFSET($P$3,MATCH(K8,$O$4:$O$67,0),0)</f>
        <v>09652</v>
      </c>
      <c r="M8" s="60" t="str">
        <f ca="1">OFFSET($Q$3,MATCH(K8,$O$4:$O$67,0),0)</f>
        <v>男中_第2回円盤投(1.500kg)</v>
      </c>
      <c r="N8" s="58">
        <v>5</v>
      </c>
      <c r="O8" s="58">
        <f t="shared" si="0"/>
        <v>5</v>
      </c>
      <c r="P8" s="48" t="s">
        <v>214</v>
      </c>
      <c r="Q8" s="49" t="s">
        <v>215</v>
      </c>
      <c r="S8" s="50">
        <v>39</v>
      </c>
      <c r="T8" s="37" t="s">
        <v>123</v>
      </c>
    </row>
    <row r="9" spans="1:20" ht="13.5">
      <c r="A9" s="50"/>
      <c r="B9" s="37"/>
      <c r="E9" s="58">
        <v>18</v>
      </c>
      <c r="F9" s="61" t="str">
        <f ca="1" t="shared" si="1"/>
        <v>08602</v>
      </c>
      <c r="G9" s="59" t="str">
        <f ca="1" t="shared" si="2"/>
        <v>男_第2回円盤投(2.000kg)</v>
      </c>
      <c r="H9" s="33">
        <v>21</v>
      </c>
      <c r="I9" s="61" t="str">
        <f ca="1" t="shared" si="3"/>
        <v>08732</v>
      </c>
      <c r="J9" s="59" t="str">
        <f ca="1" t="shared" si="4"/>
        <v>男高_第2回円盤投(1.750kg)</v>
      </c>
      <c r="L9" s="55"/>
      <c r="M9" s="56"/>
      <c r="N9" s="58">
        <v>6</v>
      </c>
      <c r="O9" s="58">
        <f t="shared" si="0"/>
        <v>6</v>
      </c>
      <c r="P9" s="48" t="s">
        <v>216</v>
      </c>
      <c r="Q9" s="49" t="s">
        <v>217</v>
      </c>
      <c r="S9" s="37"/>
      <c r="T9" s="37"/>
    </row>
    <row r="10" spans="1:20" ht="13.5">
      <c r="A10" s="53">
        <v>1</v>
      </c>
      <c r="B10" s="37" t="s">
        <v>10</v>
      </c>
      <c r="E10" s="58">
        <v>19</v>
      </c>
      <c r="F10" s="61" t="str">
        <f ca="1" t="shared" si="1"/>
        <v>08902</v>
      </c>
      <c r="G10" s="59" t="str">
        <f ca="1" t="shared" si="2"/>
        <v>男_第2回ハンマー投(7.260kg)</v>
      </c>
      <c r="H10" s="33">
        <v>22</v>
      </c>
      <c r="I10" s="61" t="str">
        <f ca="1" t="shared" si="3"/>
        <v>09132</v>
      </c>
      <c r="J10" s="59" t="str">
        <f ca="1" t="shared" si="4"/>
        <v>男高_第2回ハンマー投(6.000kg)</v>
      </c>
      <c r="L10" s="55"/>
      <c r="M10" s="56"/>
      <c r="N10" s="58">
        <v>7</v>
      </c>
      <c r="O10" s="58">
        <f t="shared" si="0"/>
        <v>7</v>
      </c>
      <c r="P10" s="48" t="s">
        <v>218</v>
      </c>
      <c r="Q10" s="49" t="s">
        <v>219</v>
      </c>
      <c r="S10" s="53">
        <v>1</v>
      </c>
      <c r="T10" s="37" t="s">
        <v>10</v>
      </c>
    </row>
    <row r="11" spans="1:20" ht="13.5">
      <c r="A11" s="53">
        <v>2</v>
      </c>
      <c r="B11" s="37" t="s">
        <v>11</v>
      </c>
      <c r="E11" s="47"/>
      <c r="F11" s="61"/>
      <c r="G11" s="63"/>
      <c r="I11" s="61"/>
      <c r="J11" s="63"/>
      <c r="L11" s="41"/>
      <c r="M11" s="42" t="s">
        <v>137</v>
      </c>
      <c r="N11" s="58">
        <v>8</v>
      </c>
      <c r="O11" s="58">
        <f t="shared" si="0"/>
        <v>8</v>
      </c>
      <c r="P11" s="48" t="s">
        <v>220</v>
      </c>
      <c r="Q11" s="49" t="s">
        <v>221</v>
      </c>
      <c r="S11" s="53">
        <v>2</v>
      </c>
      <c r="T11" s="37" t="s">
        <v>88</v>
      </c>
    </row>
    <row r="12" spans="1:20" ht="13.5">
      <c r="A12" s="53">
        <v>3</v>
      </c>
      <c r="B12" s="37" t="s">
        <v>12</v>
      </c>
      <c r="E12" s="36">
        <v>4</v>
      </c>
      <c r="F12" s="61" t="str">
        <f ca="1" t="shared" si="1"/>
        <v>08231</v>
      </c>
      <c r="G12" s="59" t="str">
        <f ca="1" t="shared" si="2"/>
        <v>男高_第1回砲丸投(6.000kg)</v>
      </c>
      <c r="H12" s="33">
        <v>1</v>
      </c>
      <c r="I12" s="61" t="str">
        <f ca="1" t="shared" si="3"/>
        <v>08101</v>
      </c>
      <c r="J12" s="59" t="str">
        <f ca="1" t="shared" si="4"/>
        <v>男_第1回砲丸投(7.260kg)</v>
      </c>
      <c r="L12" s="45"/>
      <c r="M12" s="46"/>
      <c r="N12" s="58">
        <v>9</v>
      </c>
      <c r="O12" s="58">
        <f t="shared" si="0"/>
        <v>9</v>
      </c>
      <c r="P12" s="48" t="s">
        <v>222</v>
      </c>
      <c r="Q12" s="49" t="s">
        <v>223</v>
      </c>
      <c r="S12" s="53">
        <v>3</v>
      </c>
      <c r="T12" s="37" t="s">
        <v>89</v>
      </c>
    </row>
    <row r="13" spans="1:20" ht="13.5">
      <c r="A13" s="53">
        <v>4</v>
      </c>
      <c r="B13" s="37" t="s">
        <v>13</v>
      </c>
      <c r="E13" s="36">
        <v>5</v>
      </c>
      <c r="F13" s="61" t="str">
        <f ca="1" t="shared" si="1"/>
        <v>08731</v>
      </c>
      <c r="G13" s="59" t="str">
        <f ca="1" t="shared" si="2"/>
        <v>男高_第1回円盤投(1.750kg)</v>
      </c>
      <c r="H13" s="33">
        <v>2</v>
      </c>
      <c r="I13" s="61" t="str">
        <f ca="1" t="shared" si="3"/>
        <v>08601</v>
      </c>
      <c r="J13" s="59" t="str">
        <f ca="1" t="shared" si="4"/>
        <v>男_第1回円盤投(2.000kg)</v>
      </c>
      <c r="K13" s="33">
        <v>15</v>
      </c>
      <c r="L13" s="61" t="str">
        <f ca="1">OFFSET($P$3,MATCH(K13,$O$4:$O$67,0),0)</f>
        <v>08551</v>
      </c>
      <c r="M13" s="59" t="str">
        <f ca="1">OFFSET($Q$3,MATCH(K13,$O$4:$O$67,0),0)</f>
        <v>女中_第1回砲丸投(2.721kg)</v>
      </c>
      <c r="N13" s="58">
        <v>10</v>
      </c>
      <c r="O13" s="58">
        <f t="shared" si="0"/>
        <v>10</v>
      </c>
      <c r="P13" s="48" t="s">
        <v>224</v>
      </c>
      <c r="Q13" s="49" t="s">
        <v>225</v>
      </c>
      <c r="S13" s="53">
        <v>4</v>
      </c>
      <c r="T13" s="37" t="s">
        <v>90</v>
      </c>
    </row>
    <row r="14" spans="1:20" ht="13.5">
      <c r="A14" s="53">
        <v>5</v>
      </c>
      <c r="B14" s="37" t="s">
        <v>14</v>
      </c>
      <c r="E14" s="36">
        <v>6</v>
      </c>
      <c r="F14" s="61" t="str">
        <f ca="1" t="shared" si="1"/>
        <v>09131</v>
      </c>
      <c r="G14" s="59" t="str">
        <f ca="1" t="shared" si="2"/>
        <v>男高_第1回ハンマー投(6.000kg)</v>
      </c>
      <c r="H14" s="33">
        <v>3</v>
      </c>
      <c r="I14" s="61" t="str">
        <f ca="1" t="shared" si="3"/>
        <v>08901</v>
      </c>
      <c r="J14" s="59" t="str">
        <f ca="1" t="shared" si="4"/>
        <v>男_第1回ハンマー投(7.260kg)</v>
      </c>
      <c r="K14" s="33">
        <v>16</v>
      </c>
      <c r="L14" s="61" t="str">
        <f ca="1">OFFSET($P$3,MATCH(K14,$O$4:$O$67,0),0)</f>
        <v>08851</v>
      </c>
      <c r="M14" s="59" t="str">
        <f ca="1">OFFSET($Q$3,MATCH(K14,$O$4:$O$67,0),0)</f>
        <v>女中_第1回円盤投(1.000kg)</v>
      </c>
      <c r="N14" s="58">
        <v>11</v>
      </c>
      <c r="O14" s="58">
        <f t="shared" si="0"/>
        <v>11</v>
      </c>
      <c r="P14" s="48" t="s">
        <v>226</v>
      </c>
      <c r="Q14" s="49" t="s">
        <v>227</v>
      </c>
      <c r="S14" s="53">
        <v>5</v>
      </c>
      <c r="T14" s="37" t="s">
        <v>91</v>
      </c>
    </row>
    <row r="15" spans="1:20" ht="13.5">
      <c r="A15" s="53">
        <v>6</v>
      </c>
      <c r="B15" s="37" t="s">
        <v>15</v>
      </c>
      <c r="E15" s="36">
        <v>20</v>
      </c>
      <c r="F15" s="61" t="str">
        <f ca="1" t="shared" si="1"/>
        <v>08232</v>
      </c>
      <c r="G15" s="59" t="str">
        <f ca="1" t="shared" si="2"/>
        <v>男高_第2回砲丸投(6.000kg)</v>
      </c>
      <c r="H15" s="33">
        <v>17</v>
      </c>
      <c r="I15" s="61" t="str">
        <f ca="1" t="shared" si="3"/>
        <v>08102</v>
      </c>
      <c r="J15" s="59" t="str">
        <f ca="1" t="shared" si="4"/>
        <v>男_第2回砲丸投(7.260kg)</v>
      </c>
      <c r="K15" s="33">
        <v>31</v>
      </c>
      <c r="L15" s="61" t="str">
        <f ca="1">OFFSET($P$3,MATCH(K15,$O$4:$O$67,0),0)</f>
        <v>08552</v>
      </c>
      <c r="M15" s="59" t="str">
        <f ca="1">OFFSET($Q$3,MATCH(K15,$O$4:$O$67,0),0)</f>
        <v>女中_第2回砲丸投(2.721kg)</v>
      </c>
      <c r="N15" s="58">
        <v>12</v>
      </c>
      <c r="O15" s="58">
        <f t="shared" si="0"/>
        <v>12</v>
      </c>
      <c r="P15" s="48" t="s">
        <v>228</v>
      </c>
      <c r="Q15" s="49" t="s">
        <v>229</v>
      </c>
      <c r="S15" s="53">
        <v>6</v>
      </c>
      <c r="T15" s="37" t="s">
        <v>92</v>
      </c>
    </row>
    <row r="16" spans="1:20" ht="13.5">
      <c r="A16" s="53">
        <v>7</v>
      </c>
      <c r="B16" s="37" t="s">
        <v>16</v>
      </c>
      <c r="E16" s="58">
        <v>21</v>
      </c>
      <c r="F16" s="61" t="str">
        <f ca="1" t="shared" si="1"/>
        <v>08732</v>
      </c>
      <c r="G16" s="59" t="str">
        <f ca="1" t="shared" si="2"/>
        <v>男高_第2回円盤投(1.750kg)</v>
      </c>
      <c r="H16" s="33">
        <v>18</v>
      </c>
      <c r="I16" s="61" t="str">
        <f ca="1" t="shared" si="3"/>
        <v>08602</v>
      </c>
      <c r="J16" s="59" t="str">
        <f ca="1" t="shared" si="4"/>
        <v>男_第2回円盤投(2.000kg)</v>
      </c>
      <c r="K16" s="33">
        <v>32</v>
      </c>
      <c r="L16" s="62" t="str">
        <f ca="1">OFFSET($P$3,MATCH(K16,$O$4:$O$67,0),0)</f>
        <v>08852</v>
      </c>
      <c r="M16" s="60" t="str">
        <f ca="1">OFFSET($Q$3,MATCH(K16,$O$4:$O$67,0),0)</f>
        <v>女中_第2回円盤投(1.000kg)</v>
      </c>
      <c r="N16" s="58">
        <v>13</v>
      </c>
      <c r="O16" s="58">
        <f t="shared" si="0"/>
        <v>13</v>
      </c>
      <c r="P16" s="48" t="s">
        <v>230</v>
      </c>
      <c r="Q16" s="49" t="s">
        <v>231</v>
      </c>
      <c r="S16" s="53">
        <v>7</v>
      </c>
      <c r="T16" s="37" t="s">
        <v>93</v>
      </c>
    </row>
    <row r="17" spans="1:20" ht="13.5">
      <c r="A17" s="53">
        <v>8</v>
      </c>
      <c r="B17" s="37" t="s">
        <v>17</v>
      </c>
      <c r="E17" s="58">
        <v>22</v>
      </c>
      <c r="F17" s="62" t="str">
        <f ca="1" t="shared" si="1"/>
        <v>09132</v>
      </c>
      <c r="G17" s="60" t="str">
        <f ca="1" t="shared" si="2"/>
        <v>男高_第2回ハンマー投(6.000kg)</v>
      </c>
      <c r="H17" s="33">
        <v>19</v>
      </c>
      <c r="I17" s="62" t="str">
        <f ca="1" t="shared" si="3"/>
        <v>08902</v>
      </c>
      <c r="J17" s="60" t="str">
        <f ca="1" t="shared" si="4"/>
        <v>男_第2回ハンマー投(7.260kg)</v>
      </c>
      <c r="L17" s="67"/>
      <c r="M17" s="68"/>
      <c r="N17" s="58">
        <v>14</v>
      </c>
      <c r="O17" s="58">
        <f t="shared" si="0"/>
        <v>14</v>
      </c>
      <c r="P17" s="48" t="s">
        <v>232</v>
      </c>
      <c r="Q17" s="49" t="s">
        <v>233</v>
      </c>
      <c r="S17" s="53">
        <v>8</v>
      </c>
      <c r="T17" s="37" t="s">
        <v>94</v>
      </c>
    </row>
    <row r="18" spans="1:20" ht="13.5">
      <c r="A18" s="53">
        <v>9</v>
      </c>
      <c r="B18" s="37" t="s">
        <v>18</v>
      </c>
      <c r="E18" s="47"/>
      <c r="I18" s="55"/>
      <c r="J18" s="55"/>
      <c r="N18" s="58">
        <v>15</v>
      </c>
      <c r="O18" s="58">
        <f t="shared" si="0"/>
        <v>15</v>
      </c>
      <c r="P18" s="48" t="s">
        <v>234</v>
      </c>
      <c r="Q18" s="49" t="s">
        <v>235</v>
      </c>
      <c r="S18" s="53">
        <v>9</v>
      </c>
      <c r="T18" s="37" t="s">
        <v>95</v>
      </c>
    </row>
    <row r="19" spans="1:20" ht="13.5">
      <c r="A19" s="53">
        <v>10</v>
      </c>
      <c r="B19" s="37" t="s">
        <v>19</v>
      </c>
      <c r="E19" s="47"/>
      <c r="I19" s="55"/>
      <c r="J19" s="55"/>
      <c r="L19" s="41"/>
      <c r="M19" s="42" t="s">
        <v>304</v>
      </c>
      <c r="N19" s="58">
        <v>16</v>
      </c>
      <c r="O19" s="58">
        <f t="shared" si="0"/>
        <v>16</v>
      </c>
      <c r="P19" s="48" t="s">
        <v>236</v>
      </c>
      <c r="Q19" s="49" t="s">
        <v>237</v>
      </c>
      <c r="S19" s="53">
        <v>10</v>
      </c>
      <c r="T19" s="37" t="s">
        <v>96</v>
      </c>
    </row>
    <row r="20" spans="1:20" ht="13.5">
      <c r="A20" s="53">
        <v>11</v>
      </c>
      <c r="B20" s="37" t="s">
        <v>20</v>
      </c>
      <c r="E20" s="47"/>
      <c r="F20" s="39"/>
      <c r="G20" s="40" t="s">
        <v>133</v>
      </c>
      <c r="I20" s="41"/>
      <c r="J20" s="40" t="s">
        <v>135</v>
      </c>
      <c r="L20" s="45"/>
      <c r="M20" s="46"/>
      <c r="N20" s="58">
        <v>17</v>
      </c>
      <c r="O20" s="58">
        <f t="shared" si="0"/>
        <v>17</v>
      </c>
      <c r="P20" s="48" t="s">
        <v>238</v>
      </c>
      <c r="Q20" s="49" t="s">
        <v>239</v>
      </c>
      <c r="S20" s="53">
        <v>11</v>
      </c>
      <c r="T20" s="37" t="s">
        <v>97</v>
      </c>
    </row>
    <row r="21" spans="1:20" ht="13.5">
      <c r="A21" s="53">
        <v>12</v>
      </c>
      <c r="B21" s="37" t="s">
        <v>21</v>
      </c>
      <c r="E21" s="47"/>
      <c r="F21" s="51"/>
      <c r="G21" s="54"/>
      <c r="I21" s="45"/>
      <c r="J21" s="44"/>
      <c r="K21" s="33">
        <v>7</v>
      </c>
      <c r="L21" s="61" t="str">
        <f ca="1">OFFSET($P$3,MATCH(K21,$O$4:$O$67,0),0)</f>
        <v>08351</v>
      </c>
      <c r="M21" s="59" t="str">
        <f ca="1">OFFSET($Q$3,MATCH(K21,$O$4:$O$67,0),0)</f>
        <v>男中_第1回砲丸投(5.000kg)</v>
      </c>
      <c r="N21" s="58">
        <v>18</v>
      </c>
      <c r="O21" s="58">
        <f t="shared" si="0"/>
        <v>18</v>
      </c>
      <c r="P21" s="48" t="s">
        <v>240</v>
      </c>
      <c r="Q21" s="49" t="s">
        <v>241</v>
      </c>
      <c r="S21" s="53">
        <v>12</v>
      </c>
      <c r="T21" s="37" t="s">
        <v>98</v>
      </c>
    </row>
    <row r="22" spans="1:20" ht="13.5">
      <c r="A22" s="53">
        <v>13</v>
      </c>
      <c r="B22" s="37" t="s">
        <v>22</v>
      </c>
      <c r="E22" s="58">
        <v>9</v>
      </c>
      <c r="F22" s="61" t="str">
        <f aca="true" ca="1" t="shared" si="5" ref="F22:F28">OFFSET($P$3,MATCH(E22,$O$4:$O$67,0),0)</f>
        <v>08401</v>
      </c>
      <c r="G22" s="59" t="str">
        <f aca="true" ca="1" t="shared" si="6" ref="G22:G28">OFFSET($Q$3,MATCH(E22,$O$4:$O$67,0),0)</f>
        <v>女_第1回砲丸投(4.000kg)</v>
      </c>
      <c r="H22" s="33">
        <v>12</v>
      </c>
      <c r="I22" s="61" t="str">
        <f aca="true" ca="1" t="shared" si="7" ref="I22:I27">OFFSET($P$3,MATCH(H22,$O$4:$O$67,0),0)</f>
        <v>08431</v>
      </c>
      <c r="J22" s="59" t="str">
        <f aca="true" ca="1" t="shared" si="8" ref="J22:J27">OFFSET($Q$3,MATCH(H22,$O$4:$O$67,0),0)</f>
        <v>女高_第1回砲丸投(4.000kg)</v>
      </c>
      <c r="K22" s="33">
        <v>8</v>
      </c>
      <c r="L22" s="61" t="str">
        <f ca="1">OFFSET($P$3,MATCH(K22,$O$4:$O$67,0),0)</f>
        <v>09651</v>
      </c>
      <c r="M22" s="59" t="str">
        <f ca="1">OFFSET($Q$3,MATCH(K22,$O$4:$O$67,0),0)</f>
        <v>男中_第1回円盤投(1.500kg)</v>
      </c>
      <c r="N22" s="58">
        <v>19</v>
      </c>
      <c r="O22" s="58">
        <f t="shared" si="0"/>
        <v>19</v>
      </c>
      <c r="P22" s="48" t="s">
        <v>242</v>
      </c>
      <c r="Q22" s="49" t="s">
        <v>243</v>
      </c>
      <c r="S22" s="53">
        <v>13</v>
      </c>
      <c r="T22" s="37" t="s">
        <v>99</v>
      </c>
    </row>
    <row r="23" spans="1:20" ht="13.5">
      <c r="A23" s="53">
        <v>14</v>
      </c>
      <c r="B23" s="37" t="s">
        <v>23</v>
      </c>
      <c r="E23" s="36">
        <v>10</v>
      </c>
      <c r="F23" s="61" t="str">
        <f ca="1" t="shared" si="5"/>
        <v>08801</v>
      </c>
      <c r="G23" s="59" t="str">
        <f ca="1" t="shared" si="6"/>
        <v>女_第1回円盤投(1.000kg)</v>
      </c>
      <c r="H23" s="33">
        <v>13</v>
      </c>
      <c r="I23" s="61" t="str">
        <f ca="1" t="shared" si="7"/>
        <v>08831</v>
      </c>
      <c r="J23" s="59" t="str">
        <f ca="1" t="shared" si="8"/>
        <v>女高_第1回円盤投(1.000kg)</v>
      </c>
      <c r="K23" s="33">
        <v>23</v>
      </c>
      <c r="L23" s="61" t="str">
        <f ca="1">OFFSET($P$3,MATCH(K23,$O$4:$O$67,0),0)</f>
        <v>08352</v>
      </c>
      <c r="M23" s="59" t="str">
        <f ca="1">OFFSET($Q$3,MATCH(K23,$O$4:$O$67,0),0)</f>
        <v>男中_第2回砲丸投(5.000kg)</v>
      </c>
      <c r="N23" s="58">
        <v>20</v>
      </c>
      <c r="O23" s="58">
        <f t="shared" si="0"/>
        <v>20</v>
      </c>
      <c r="P23" s="48" t="s">
        <v>244</v>
      </c>
      <c r="Q23" s="49" t="s">
        <v>245</v>
      </c>
      <c r="S23" s="53">
        <v>14</v>
      </c>
      <c r="T23" s="37" t="s">
        <v>23</v>
      </c>
    </row>
    <row r="24" spans="1:20" ht="13.5">
      <c r="A24" s="53">
        <v>15</v>
      </c>
      <c r="B24" s="37" t="s">
        <v>24</v>
      </c>
      <c r="E24" s="36">
        <v>11</v>
      </c>
      <c r="F24" s="61" t="str">
        <f ca="1" t="shared" si="5"/>
        <v>09401</v>
      </c>
      <c r="G24" s="59" t="str">
        <f ca="1" t="shared" si="6"/>
        <v>女_第1回ハンマー投(4.000kg)</v>
      </c>
      <c r="H24" s="33">
        <v>14</v>
      </c>
      <c r="I24" s="61" t="str">
        <f ca="1" t="shared" si="7"/>
        <v>09431</v>
      </c>
      <c r="J24" s="59" t="str">
        <f ca="1" t="shared" si="8"/>
        <v>女高_第1回ハンマー投(4.000kg)</v>
      </c>
      <c r="K24" s="33">
        <v>24</v>
      </c>
      <c r="L24" s="61" t="str">
        <f ca="1">OFFSET($P$3,MATCH(K24,$O$4:$O$67,0),0)</f>
        <v>09652</v>
      </c>
      <c r="M24" s="59" t="str">
        <f ca="1">OFFSET($Q$3,MATCH(K24,$O$4:$O$67,0),0)</f>
        <v>男中_第2回円盤投(1.500kg)</v>
      </c>
      <c r="N24" s="58">
        <v>21</v>
      </c>
      <c r="O24" s="58">
        <f t="shared" si="0"/>
        <v>21</v>
      </c>
      <c r="P24" s="48" t="s">
        <v>246</v>
      </c>
      <c r="Q24" s="49" t="s">
        <v>247</v>
      </c>
      <c r="S24" s="53">
        <v>15</v>
      </c>
      <c r="T24" s="37" t="s">
        <v>100</v>
      </c>
    </row>
    <row r="25" spans="1:20" ht="13.5">
      <c r="A25" s="53">
        <v>16</v>
      </c>
      <c r="B25" s="37" t="s">
        <v>25</v>
      </c>
      <c r="F25" s="61"/>
      <c r="G25" s="63"/>
      <c r="H25" s="33">
        <v>28</v>
      </c>
      <c r="I25" s="61" t="str">
        <f ca="1" t="shared" si="7"/>
        <v>08432</v>
      </c>
      <c r="J25" s="59" t="str">
        <f ca="1" t="shared" si="8"/>
        <v>女高_第2回砲丸投(4.000kg)</v>
      </c>
      <c r="L25" s="51"/>
      <c r="M25" s="52"/>
      <c r="N25" s="58">
        <v>22</v>
      </c>
      <c r="O25" s="58">
        <f t="shared" si="0"/>
        <v>22</v>
      </c>
      <c r="P25" s="48" t="s">
        <v>248</v>
      </c>
      <c r="Q25" s="49" t="s">
        <v>249</v>
      </c>
      <c r="S25" s="53">
        <v>16</v>
      </c>
      <c r="T25" s="37" t="s">
        <v>101</v>
      </c>
    </row>
    <row r="26" spans="1:20" ht="13.5">
      <c r="A26" s="53">
        <v>17</v>
      </c>
      <c r="B26" s="37" t="s">
        <v>26</v>
      </c>
      <c r="E26" s="36">
        <v>25</v>
      </c>
      <c r="F26" s="61" t="str">
        <f ca="1" t="shared" si="5"/>
        <v>08402</v>
      </c>
      <c r="G26" s="59" t="str">
        <f ca="1" t="shared" si="6"/>
        <v>女_第2回砲丸投(4.000kg)</v>
      </c>
      <c r="H26" s="33">
        <v>29</v>
      </c>
      <c r="I26" s="61" t="str">
        <f ca="1" t="shared" si="7"/>
        <v>08832</v>
      </c>
      <c r="J26" s="59" t="str">
        <f ca="1" t="shared" si="8"/>
        <v>女高_第2回円盤投(1.000kg)</v>
      </c>
      <c r="K26" s="33">
        <v>4</v>
      </c>
      <c r="L26" s="61" t="str">
        <f aca="true" ca="1" t="shared" si="9" ref="L26:L31">OFFSET($P$3,MATCH(K26,$O$4:$O$67,0),0)</f>
        <v>08231</v>
      </c>
      <c r="M26" s="59" t="str">
        <f aca="true" ca="1" t="shared" si="10" ref="M26:M31">OFFSET($Q$3,MATCH(K26,$O$4:$O$67,0),0)</f>
        <v>男高_第1回砲丸投(6.000kg)</v>
      </c>
      <c r="N26" s="58">
        <v>23</v>
      </c>
      <c r="O26" s="58">
        <f t="shared" si="0"/>
        <v>23</v>
      </c>
      <c r="P26" s="48" t="s">
        <v>250</v>
      </c>
      <c r="Q26" s="49" t="s">
        <v>251</v>
      </c>
      <c r="S26" s="53">
        <v>17</v>
      </c>
      <c r="T26" s="37" t="s">
        <v>102</v>
      </c>
    </row>
    <row r="27" spans="1:20" ht="13.5">
      <c r="A27" s="53">
        <v>18</v>
      </c>
      <c r="B27" s="37" t="s">
        <v>27</v>
      </c>
      <c r="E27" s="36">
        <v>26</v>
      </c>
      <c r="F27" s="61" t="str">
        <f ca="1" t="shared" si="5"/>
        <v>08802</v>
      </c>
      <c r="G27" s="59" t="str">
        <f ca="1" t="shared" si="6"/>
        <v>女_第2回円盤投(1.000kg)</v>
      </c>
      <c r="H27" s="33">
        <v>30</v>
      </c>
      <c r="I27" s="61" t="str">
        <f ca="1" t="shared" si="7"/>
        <v>09432</v>
      </c>
      <c r="J27" s="59" t="str">
        <f ca="1" t="shared" si="8"/>
        <v>女高_第2回ハンマー投(4.000kg)</v>
      </c>
      <c r="K27" s="33">
        <v>5</v>
      </c>
      <c r="L27" s="61" t="str">
        <f ca="1" t="shared" si="9"/>
        <v>08731</v>
      </c>
      <c r="M27" s="59" t="str">
        <f ca="1" t="shared" si="10"/>
        <v>男高_第1回円盤投(1.750kg)</v>
      </c>
      <c r="N27" s="58">
        <v>24</v>
      </c>
      <c r="O27" s="58">
        <f t="shared" si="0"/>
        <v>24</v>
      </c>
      <c r="P27" s="48" t="s">
        <v>252</v>
      </c>
      <c r="Q27" s="49" t="s">
        <v>253</v>
      </c>
      <c r="S27" s="53">
        <v>18</v>
      </c>
      <c r="T27" s="37" t="s">
        <v>103</v>
      </c>
    </row>
    <row r="28" spans="1:20" ht="13.5">
      <c r="A28" s="50">
        <v>19</v>
      </c>
      <c r="B28" s="37" t="s">
        <v>28</v>
      </c>
      <c r="E28" s="36">
        <v>27</v>
      </c>
      <c r="F28" s="62" t="str">
        <f ca="1" t="shared" si="5"/>
        <v>09402</v>
      </c>
      <c r="G28" s="60" t="str">
        <f ca="1" t="shared" si="6"/>
        <v>女_第2回ハンマー投(4.000kg)</v>
      </c>
      <c r="I28" s="51"/>
      <c r="J28" s="57"/>
      <c r="K28" s="33">
        <v>6</v>
      </c>
      <c r="L28" s="61" t="str">
        <f ca="1" t="shared" si="9"/>
        <v>09131</v>
      </c>
      <c r="M28" s="59" t="str">
        <f ca="1" t="shared" si="10"/>
        <v>男高_第1回ハンマー投(6.000kg)</v>
      </c>
      <c r="N28" s="58">
        <v>25</v>
      </c>
      <c r="O28" s="58">
        <f t="shared" si="0"/>
        <v>25</v>
      </c>
      <c r="P28" s="48" t="s">
        <v>254</v>
      </c>
      <c r="Q28" s="49" t="s">
        <v>255</v>
      </c>
      <c r="S28" s="50">
        <v>19</v>
      </c>
      <c r="T28" s="37" t="s">
        <v>104</v>
      </c>
    </row>
    <row r="29" spans="1:20" ht="13.5">
      <c r="A29" s="50">
        <v>20</v>
      </c>
      <c r="B29" s="37" t="s">
        <v>29</v>
      </c>
      <c r="F29" s="55"/>
      <c r="G29" s="55"/>
      <c r="H29" s="33">
        <v>9</v>
      </c>
      <c r="I29" s="61" t="str">
        <f aca="true" ca="1" t="shared" si="11" ref="I29:I34">OFFSET($P$3,MATCH(H29,$O$4:$O$67,0),0)</f>
        <v>08401</v>
      </c>
      <c r="J29" s="59" t="str">
        <f aca="true" ca="1" t="shared" si="12" ref="J29:J34">OFFSET($Q$3,MATCH(H29,$O$4:$O$67,0),0)</f>
        <v>女_第1回砲丸投(4.000kg)</v>
      </c>
      <c r="K29" s="33">
        <v>20</v>
      </c>
      <c r="L29" s="61" t="str">
        <f ca="1" t="shared" si="9"/>
        <v>08232</v>
      </c>
      <c r="M29" s="59" t="str">
        <f ca="1" t="shared" si="10"/>
        <v>男高_第2回砲丸投(6.000kg)</v>
      </c>
      <c r="N29" s="58">
        <v>26</v>
      </c>
      <c r="O29" s="58">
        <f t="shared" si="0"/>
        <v>26</v>
      </c>
      <c r="P29" s="48" t="s">
        <v>256</v>
      </c>
      <c r="Q29" s="49" t="s">
        <v>257</v>
      </c>
      <c r="S29" s="50">
        <v>20</v>
      </c>
      <c r="T29" s="37" t="s">
        <v>105</v>
      </c>
    </row>
    <row r="30" spans="1:20" ht="13.5">
      <c r="A30" s="50">
        <v>21</v>
      </c>
      <c r="B30" s="37" t="s">
        <v>30</v>
      </c>
      <c r="F30" s="55"/>
      <c r="G30" s="55"/>
      <c r="H30" s="33">
        <v>10</v>
      </c>
      <c r="I30" s="61" t="str">
        <f ca="1" t="shared" si="11"/>
        <v>08801</v>
      </c>
      <c r="J30" s="59" t="str">
        <f ca="1" t="shared" si="12"/>
        <v>女_第1回円盤投(1.000kg)</v>
      </c>
      <c r="K30" s="33">
        <v>21</v>
      </c>
      <c r="L30" s="61" t="str">
        <f ca="1" t="shared" si="9"/>
        <v>08732</v>
      </c>
      <c r="M30" s="59" t="str">
        <f ca="1" t="shared" si="10"/>
        <v>男高_第2回円盤投(1.750kg)</v>
      </c>
      <c r="N30" s="58">
        <v>27</v>
      </c>
      <c r="O30" s="58">
        <f t="shared" si="0"/>
        <v>27</v>
      </c>
      <c r="P30" s="55" t="s">
        <v>258</v>
      </c>
      <c r="Q30" s="56" t="s">
        <v>259</v>
      </c>
      <c r="S30" s="50">
        <v>21</v>
      </c>
      <c r="T30" s="37" t="s">
        <v>106</v>
      </c>
    </row>
    <row r="31" spans="1:20" ht="13.5">
      <c r="A31" s="50">
        <v>22</v>
      </c>
      <c r="B31" s="37" t="s">
        <v>31</v>
      </c>
      <c r="H31" s="33">
        <v>11</v>
      </c>
      <c r="I31" s="61" t="str">
        <f ca="1" t="shared" si="11"/>
        <v>09401</v>
      </c>
      <c r="J31" s="59" t="str">
        <f ca="1" t="shared" si="12"/>
        <v>女_第1回ハンマー投(4.000kg)</v>
      </c>
      <c r="K31" s="33">
        <v>22</v>
      </c>
      <c r="L31" s="61" t="str">
        <f ca="1" t="shared" si="9"/>
        <v>09132</v>
      </c>
      <c r="M31" s="59" t="str">
        <f ca="1" t="shared" si="10"/>
        <v>男高_第2回ハンマー投(6.000kg)</v>
      </c>
      <c r="N31" s="58">
        <v>28</v>
      </c>
      <c r="O31" s="58">
        <f t="shared" si="0"/>
        <v>28</v>
      </c>
      <c r="P31" s="55" t="s">
        <v>260</v>
      </c>
      <c r="Q31" s="56" t="s">
        <v>261</v>
      </c>
      <c r="S31" s="50">
        <v>22</v>
      </c>
      <c r="T31" s="37" t="s">
        <v>107</v>
      </c>
    </row>
    <row r="32" spans="1:20" ht="13.5">
      <c r="A32" s="50">
        <v>23</v>
      </c>
      <c r="B32" s="37" t="s">
        <v>32</v>
      </c>
      <c r="H32" s="33">
        <v>25</v>
      </c>
      <c r="I32" s="61" t="str">
        <f ca="1" t="shared" si="11"/>
        <v>08402</v>
      </c>
      <c r="J32" s="59" t="str">
        <f ca="1" t="shared" si="12"/>
        <v>女_第2回砲丸投(4.000kg)</v>
      </c>
      <c r="L32" s="61"/>
      <c r="M32" s="63"/>
      <c r="N32" s="58">
        <v>29</v>
      </c>
      <c r="O32" s="58">
        <f t="shared" si="0"/>
        <v>29</v>
      </c>
      <c r="P32" s="55" t="s">
        <v>262</v>
      </c>
      <c r="Q32" s="56" t="s">
        <v>263</v>
      </c>
      <c r="S32" s="50">
        <v>23</v>
      </c>
      <c r="T32" s="37" t="s">
        <v>108</v>
      </c>
    </row>
    <row r="33" spans="1:20" ht="13.5">
      <c r="A33" s="50">
        <v>24</v>
      </c>
      <c r="B33" s="37" t="s">
        <v>33</v>
      </c>
      <c r="H33" s="33">
        <v>26</v>
      </c>
      <c r="I33" s="61" t="str">
        <f ca="1" t="shared" si="11"/>
        <v>08802</v>
      </c>
      <c r="J33" s="59" t="str">
        <f ca="1" t="shared" si="12"/>
        <v>女_第2回円盤投(1.000kg)</v>
      </c>
      <c r="K33" s="33">
        <v>1</v>
      </c>
      <c r="L33" s="61" t="str">
        <f aca="true" ca="1" t="shared" si="13" ref="L33:L38">OFFSET($P$3,MATCH(K33,$O$4:$O$67,0),0)</f>
        <v>08101</v>
      </c>
      <c r="M33" s="59" t="str">
        <f aca="true" ca="1" t="shared" si="14" ref="M33:M38">OFFSET($Q$3,MATCH(K33,$O$4:$O$67,0),0)</f>
        <v>男_第1回砲丸投(7.260kg)</v>
      </c>
      <c r="N33" s="58">
        <v>30</v>
      </c>
      <c r="O33" s="58">
        <f t="shared" si="0"/>
        <v>30</v>
      </c>
      <c r="P33" s="55" t="s">
        <v>264</v>
      </c>
      <c r="Q33" s="56" t="s">
        <v>265</v>
      </c>
      <c r="S33" s="50">
        <v>24</v>
      </c>
      <c r="T33" s="37" t="s">
        <v>109</v>
      </c>
    </row>
    <row r="34" spans="1:20" ht="13.5">
      <c r="A34" s="50">
        <v>25</v>
      </c>
      <c r="B34" s="37" t="s">
        <v>34</v>
      </c>
      <c r="H34" s="33">
        <v>27</v>
      </c>
      <c r="I34" s="62" t="str">
        <f ca="1" t="shared" si="11"/>
        <v>09402</v>
      </c>
      <c r="J34" s="60" t="str">
        <f ca="1" t="shared" si="12"/>
        <v>女_第2回ハンマー投(4.000kg)</v>
      </c>
      <c r="K34" s="33">
        <v>2</v>
      </c>
      <c r="L34" s="61" t="str">
        <f ca="1" t="shared" si="13"/>
        <v>08601</v>
      </c>
      <c r="M34" s="59" t="str">
        <f ca="1" t="shared" si="14"/>
        <v>男_第1回円盤投(2.000kg)</v>
      </c>
      <c r="N34" s="58">
        <v>31</v>
      </c>
      <c r="O34" s="58">
        <f t="shared" si="0"/>
        <v>31</v>
      </c>
      <c r="P34" s="55" t="s">
        <v>266</v>
      </c>
      <c r="Q34" s="56" t="s">
        <v>267</v>
      </c>
      <c r="S34" s="50">
        <v>25</v>
      </c>
      <c r="T34" s="37" t="s">
        <v>110</v>
      </c>
    </row>
    <row r="35" spans="1:20" ht="13.5">
      <c r="A35" s="50">
        <v>26</v>
      </c>
      <c r="B35" s="37" t="s">
        <v>35</v>
      </c>
      <c r="F35" s="34" t="s">
        <v>68</v>
      </c>
      <c r="G35" s="33" t="s">
        <v>72</v>
      </c>
      <c r="K35" s="33">
        <v>3</v>
      </c>
      <c r="L35" s="61" t="str">
        <f ca="1" t="shared" si="13"/>
        <v>08901</v>
      </c>
      <c r="M35" s="59" t="str">
        <f ca="1" t="shared" si="14"/>
        <v>男_第1回ハンマー投(7.260kg)</v>
      </c>
      <c r="N35" s="58">
        <v>32</v>
      </c>
      <c r="O35" s="58">
        <f t="shared" si="0"/>
        <v>32</v>
      </c>
      <c r="P35" s="55" t="s">
        <v>268</v>
      </c>
      <c r="Q35" s="56" t="s">
        <v>269</v>
      </c>
      <c r="S35" s="50">
        <v>26</v>
      </c>
      <c r="T35" s="37" t="s">
        <v>111</v>
      </c>
    </row>
    <row r="36" spans="1:20" ht="13.5">
      <c r="A36" s="50">
        <v>27</v>
      </c>
      <c r="B36" s="37" t="s">
        <v>36</v>
      </c>
      <c r="F36" s="34" t="s">
        <v>131</v>
      </c>
      <c r="G36" s="33">
        <v>700</v>
      </c>
      <c r="K36" s="33">
        <v>17</v>
      </c>
      <c r="L36" s="61" t="str">
        <f ca="1" t="shared" si="13"/>
        <v>08102</v>
      </c>
      <c r="M36" s="59" t="str">
        <f ca="1" t="shared" si="14"/>
        <v>男_第2回砲丸投(7.260kg)</v>
      </c>
      <c r="N36" s="58">
        <v>1</v>
      </c>
      <c r="O36" s="58">
        <f>IF($Q$1="第3・4回",N36,0)</f>
        <v>0</v>
      </c>
      <c r="P36" s="33" t="s">
        <v>145</v>
      </c>
      <c r="Q36" s="35" t="s">
        <v>270</v>
      </c>
      <c r="S36" s="50">
        <v>27</v>
      </c>
      <c r="T36" s="37" t="s">
        <v>112</v>
      </c>
    </row>
    <row r="37" spans="1:20" ht="13.5">
      <c r="A37" s="50">
        <v>28</v>
      </c>
      <c r="B37" s="37" t="s">
        <v>37</v>
      </c>
      <c r="F37" s="34" t="s">
        <v>201</v>
      </c>
      <c r="G37" s="33">
        <v>900</v>
      </c>
      <c r="K37" s="33">
        <v>18</v>
      </c>
      <c r="L37" s="61" t="str">
        <f ca="1" t="shared" si="13"/>
        <v>08602</v>
      </c>
      <c r="M37" s="59" t="str">
        <f ca="1" t="shared" si="14"/>
        <v>男_第2回円盤投(2.000kg)</v>
      </c>
      <c r="N37" s="58">
        <v>2</v>
      </c>
      <c r="O37" s="58">
        <f aca="true" t="shared" si="15" ref="O37:O67">IF($Q$1="第3・4回",N37,0)</f>
        <v>0</v>
      </c>
      <c r="P37" s="33" t="s">
        <v>146</v>
      </c>
      <c r="Q37" s="35" t="s">
        <v>271</v>
      </c>
      <c r="S37" s="50">
        <v>28</v>
      </c>
      <c r="T37" s="37" t="s">
        <v>113</v>
      </c>
    </row>
    <row r="38" spans="1:20" ht="13.5">
      <c r="A38" s="50">
        <v>29</v>
      </c>
      <c r="B38" s="37" t="s">
        <v>38</v>
      </c>
      <c r="F38" s="34" t="s">
        <v>202</v>
      </c>
      <c r="G38" s="33">
        <v>1200</v>
      </c>
      <c r="K38" s="33">
        <v>19</v>
      </c>
      <c r="L38" s="62" t="str">
        <f ca="1" t="shared" si="13"/>
        <v>08902</v>
      </c>
      <c r="M38" s="60" t="str">
        <f ca="1" t="shared" si="14"/>
        <v>男_第2回ハンマー投(7.260kg)</v>
      </c>
      <c r="N38" s="58">
        <v>3</v>
      </c>
      <c r="O38" s="58">
        <f t="shared" si="15"/>
        <v>0</v>
      </c>
      <c r="P38" s="33" t="s">
        <v>147</v>
      </c>
      <c r="Q38" s="35" t="s">
        <v>272</v>
      </c>
      <c r="S38" s="50">
        <v>29</v>
      </c>
      <c r="T38" s="37" t="s">
        <v>114</v>
      </c>
    </row>
    <row r="39" spans="1:20" ht="13.5">
      <c r="A39" s="50">
        <v>30</v>
      </c>
      <c r="B39" s="37" t="s">
        <v>39</v>
      </c>
      <c r="L39" s="55"/>
      <c r="M39" s="56"/>
      <c r="N39" s="58">
        <v>4</v>
      </c>
      <c r="O39" s="58">
        <f t="shared" si="15"/>
        <v>0</v>
      </c>
      <c r="P39" s="33" t="s">
        <v>161</v>
      </c>
      <c r="Q39" s="35" t="s">
        <v>273</v>
      </c>
      <c r="S39" s="50">
        <v>30</v>
      </c>
      <c r="T39" s="37" t="s">
        <v>39</v>
      </c>
    </row>
    <row r="40" spans="1:20" ht="13.5">
      <c r="A40" s="50">
        <v>31</v>
      </c>
      <c r="B40" s="37" t="s">
        <v>40</v>
      </c>
      <c r="F40" s="34" t="s">
        <v>200</v>
      </c>
      <c r="G40" s="33">
        <v>1400</v>
      </c>
      <c r="L40" s="55"/>
      <c r="M40" s="56"/>
      <c r="N40" s="58">
        <v>5</v>
      </c>
      <c r="O40" s="58">
        <f t="shared" si="15"/>
        <v>0</v>
      </c>
      <c r="P40" s="33" t="s">
        <v>162</v>
      </c>
      <c r="Q40" s="35" t="s">
        <v>274</v>
      </c>
      <c r="S40" s="50">
        <v>31</v>
      </c>
      <c r="T40" s="37" t="s">
        <v>115</v>
      </c>
    </row>
    <row r="41" spans="1:20" ht="13.5">
      <c r="A41" s="50">
        <v>32</v>
      </c>
      <c r="B41" s="37" t="s">
        <v>41</v>
      </c>
      <c r="F41" s="34" t="s">
        <v>203</v>
      </c>
      <c r="G41" s="33">
        <v>1800</v>
      </c>
      <c r="L41" s="41"/>
      <c r="M41" s="42" t="s">
        <v>305</v>
      </c>
      <c r="N41" s="58">
        <v>6</v>
      </c>
      <c r="O41" s="58">
        <f t="shared" si="15"/>
        <v>0</v>
      </c>
      <c r="P41" s="33" t="s">
        <v>163</v>
      </c>
      <c r="Q41" s="35" t="s">
        <v>275</v>
      </c>
      <c r="S41" s="50">
        <v>32</v>
      </c>
      <c r="T41" s="37" t="s">
        <v>116</v>
      </c>
    </row>
    <row r="42" spans="1:20" ht="13.5">
      <c r="A42" s="50">
        <v>33</v>
      </c>
      <c r="B42" s="37" t="s">
        <v>42</v>
      </c>
      <c r="F42" s="34" t="s">
        <v>204</v>
      </c>
      <c r="G42" s="33">
        <v>2400</v>
      </c>
      <c r="L42" s="45"/>
      <c r="M42" s="46"/>
      <c r="N42" s="58">
        <v>7</v>
      </c>
      <c r="O42" s="58">
        <f t="shared" si="15"/>
        <v>0</v>
      </c>
      <c r="P42" s="33" t="s">
        <v>157</v>
      </c>
      <c r="Q42" s="35" t="s">
        <v>276</v>
      </c>
      <c r="S42" s="50">
        <v>33</v>
      </c>
      <c r="T42" s="37" t="s">
        <v>117</v>
      </c>
    </row>
    <row r="43" spans="1:20" ht="13.5">
      <c r="A43" s="50">
        <v>34</v>
      </c>
      <c r="B43" s="37" t="s">
        <v>43</v>
      </c>
      <c r="K43" s="33">
        <v>15</v>
      </c>
      <c r="L43" s="61" t="str">
        <f ca="1">OFFSET($P$3,MATCH(K43,$O$4:$O$67,0),0)</f>
        <v>08551</v>
      </c>
      <c r="M43" s="59" t="str">
        <f ca="1">OFFSET($Q$3,MATCH(K43,$O$4:$O$67,0),0)</f>
        <v>女中_第1回砲丸投(2.721kg)</v>
      </c>
      <c r="N43" s="58">
        <v>8</v>
      </c>
      <c r="O43" s="58">
        <f t="shared" si="15"/>
        <v>0</v>
      </c>
      <c r="P43" s="33" t="s">
        <v>158</v>
      </c>
      <c r="Q43" s="35" t="s">
        <v>277</v>
      </c>
      <c r="S43" s="50">
        <v>34</v>
      </c>
      <c r="T43" s="37" t="s">
        <v>118</v>
      </c>
    </row>
    <row r="44" spans="1:20" ht="13.5">
      <c r="A44" s="50">
        <v>35</v>
      </c>
      <c r="B44" s="37" t="s">
        <v>52</v>
      </c>
      <c r="K44" s="33">
        <v>16</v>
      </c>
      <c r="L44" s="61" t="str">
        <f ca="1">OFFSET($P$3,MATCH(K44,$O$4:$O$67,0),0)</f>
        <v>08851</v>
      </c>
      <c r="M44" s="59" t="str">
        <f ca="1">OFFSET($Q$3,MATCH(K44,$O$4:$O$67,0),0)</f>
        <v>女中_第1回円盤投(1.000kg)</v>
      </c>
      <c r="N44" s="58">
        <v>9</v>
      </c>
      <c r="O44" s="58">
        <f t="shared" si="15"/>
        <v>0</v>
      </c>
      <c r="P44" s="33" t="s">
        <v>151</v>
      </c>
      <c r="Q44" s="35" t="s">
        <v>278</v>
      </c>
      <c r="S44" s="50">
        <v>35</v>
      </c>
      <c r="T44" s="37" t="s">
        <v>119</v>
      </c>
    </row>
    <row r="45" spans="1:20" ht="13.5">
      <c r="A45" s="50">
        <v>40</v>
      </c>
      <c r="B45" s="37" t="s">
        <v>44</v>
      </c>
      <c r="K45" s="33">
        <v>31</v>
      </c>
      <c r="L45" s="61" t="str">
        <f ca="1">OFFSET($P$3,MATCH(K45,$O$4:$O$67,0),0)</f>
        <v>08552</v>
      </c>
      <c r="M45" s="59" t="str">
        <f ca="1">OFFSET($Q$3,MATCH(K45,$O$4:$O$67,0),0)</f>
        <v>女中_第2回砲丸投(2.721kg)</v>
      </c>
      <c r="N45" s="58">
        <v>10</v>
      </c>
      <c r="O45" s="58">
        <f t="shared" si="15"/>
        <v>0</v>
      </c>
      <c r="P45" s="33" t="s">
        <v>152</v>
      </c>
      <c r="Q45" s="35" t="s">
        <v>279</v>
      </c>
      <c r="S45" s="50">
        <v>40</v>
      </c>
      <c r="T45" s="37" t="s">
        <v>124</v>
      </c>
    </row>
    <row r="46" spans="1:20" ht="13.5">
      <c r="A46" s="50">
        <v>41</v>
      </c>
      <c r="B46" s="37" t="s">
        <v>45</v>
      </c>
      <c r="K46" s="33">
        <v>32</v>
      </c>
      <c r="L46" s="61" t="str">
        <f ca="1">OFFSET($P$3,MATCH(K46,$O$4:$O$67,0),0)</f>
        <v>08852</v>
      </c>
      <c r="M46" s="59" t="str">
        <f ca="1">OFFSET($Q$3,MATCH(K46,$O$4:$O$67,0),0)</f>
        <v>女中_第2回円盤投(1.000kg)</v>
      </c>
      <c r="N46" s="58">
        <v>11</v>
      </c>
      <c r="O46" s="58">
        <f t="shared" si="15"/>
        <v>0</v>
      </c>
      <c r="P46" s="33" t="s">
        <v>153</v>
      </c>
      <c r="Q46" s="35" t="s">
        <v>280</v>
      </c>
      <c r="S46" s="50">
        <v>41</v>
      </c>
      <c r="T46" s="37" t="s">
        <v>125</v>
      </c>
    </row>
    <row r="47" spans="1:20" ht="13.5">
      <c r="A47" s="50">
        <v>42</v>
      </c>
      <c r="B47" s="37" t="s">
        <v>46</v>
      </c>
      <c r="L47" s="51"/>
      <c r="M47" s="52"/>
      <c r="N47" s="58">
        <v>12</v>
      </c>
      <c r="O47" s="58">
        <f t="shared" si="15"/>
        <v>0</v>
      </c>
      <c r="P47" s="33" t="s">
        <v>173</v>
      </c>
      <c r="Q47" s="35" t="s">
        <v>281</v>
      </c>
      <c r="S47" s="50">
        <v>42</v>
      </c>
      <c r="T47" s="37" t="s">
        <v>126</v>
      </c>
    </row>
    <row r="48" spans="1:20" ht="13.5">
      <c r="A48" s="50">
        <v>43</v>
      </c>
      <c r="B48" s="37" t="s">
        <v>47</v>
      </c>
      <c r="K48" s="33">
        <v>12</v>
      </c>
      <c r="L48" s="61" t="str">
        <f aca="true" ca="1" t="shared" si="16" ref="L48:L53">OFFSET($P$3,MATCH(K48,$O$4:$O$67,0),0)</f>
        <v>08431</v>
      </c>
      <c r="M48" s="59" t="str">
        <f aca="true" ca="1" t="shared" si="17" ref="M48:M53">OFFSET($Q$3,MATCH(K48,$O$4:$O$67,0),0)</f>
        <v>女高_第1回砲丸投(4.000kg)</v>
      </c>
      <c r="N48" s="58">
        <v>13</v>
      </c>
      <c r="O48" s="58">
        <f t="shared" si="15"/>
        <v>0</v>
      </c>
      <c r="P48" s="33" t="s">
        <v>174</v>
      </c>
      <c r="Q48" s="35" t="s">
        <v>282</v>
      </c>
      <c r="S48" s="50">
        <v>43</v>
      </c>
      <c r="T48" s="37" t="s">
        <v>127</v>
      </c>
    </row>
    <row r="49" spans="1:20" ht="13.5">
      <c r="A49" s="50">
        <v>44</v>
      </c>
      <c r="B49" s="37" t="s">
        <v>48</v>
      </c>
      <c r="K49" s="33">
        <v>13</v>
      </c>
      <c r="L49" s="61" t="str">
        <f ca="1" t="shared" si="16"/>
        <v>08831</v>
      </c>
      <c r="M49" s="59" t="str">
        <f ca="1" t="shared" si="17"/>
        <v>女高_第1回円盤投(1.000kg)</v>
      </c>
      <c r="N49" s="58">
        <v>14</v>
      </c>
      <c r="O49" s="58">
        <f t="shared" si="15"/>
        <v>0</v>
      </c>
      <c r="P49" s="33" t="s">
        <v>167</v>
      </c>
      <c r="Q49" s="35" t="s">
        <v>283</v>
      </c>
      <c r="S49" s="50">
        <v>44</v>
      </c>
      <c r="T49" s="37" t="s">
        <v>128</v>
      </c>
    </row>
    <row r="50" spans="1:20" ht="13.5">
      <c r="A50" s="50">
        <v>45</v>
      </c>
      <c r="B50" s="37" t="s">
        <v>49</v>
      </c>
      <c r="K50" s="33">
        <v>14</v>
      </c>
      <c r="L50" s="61" t="str">
        <f ca="1" t="shared" si="16"/>
        <v>09431</v>
      </c>
      <c r="M50" s="59" t="str">
        <f ca="1" t="shared" si="17"/>
        <v>女高_第1回ハンマー投(4.000kg)</v>
      </c>
      <c r="N50" s="58">
        <v>15</v>
      </c>
      <c r="O50" s="58">
        <f t="shared" si="15"/>
        <v>0</v>
      </c>
      <c r="P50" s="33" t="s">
        <v>169</v>
      </c>
      <c r="Q50" s="35" t="s">
        <v>284</v>
      </c>
      <c r="S50" s="50">
        <v>45</v>
      </c>
      <c r="T50" s="37" t="s">
        <v>129</v>
      </c>
    </row>
    <row r="51" spans="1:20" ht="13.5">
      <c r="A51" s="50">
        <v>46</v>
      </c>
      <c r="B51" s="37" t="s">
        <v>50</v>
      </c>
      <c r="K51" s="33">
        <v>28</v>
      </c>
      <c r="L51" s="61" t="str">
        <f ca="1" t="shared" si="16"/>
        <v>08432</v>
      </c>
      <c r="M51" s="59" t="str">
        <f ca="1" t="shared" si="17"/>
        <v>女高_第2回砲丸投(4.000kg)</v>
      </c>
      <c r="N51" s="58">
        <v>16</v>
      </c>
      <c r="O51" s="58">
        <f t="shared" si="15"/>
        <v>0</v>
      </c>
      <c r="P51" s="33" t="s">
        <v>170</v>
      </c>
      <c r="Q51" s="35" t="s">
        <v>285</v>
      </c>
      <c r="S51" s="50">
        <v>46</v>
      </c>
      <c r="T51" s="37" t="s">
        <v>50</v>
      </c>
    </row>
    <row r="52" spans="1:20" ht="13.5">
      <c r="A52" s="50">
        <v>47</v>
      </c>
      <c r="B52" s="37" t="s">
        <v>51</v>
      </c>
      <c r="K52" s="33">
        <v>29</v>
      </c>
      <c r="L52" s="61" t="str">
        <f ca="1" t="shared" si="16"/>
        <v>08832</v>
      </c>
      <c r="M52" s="59" t="str">
        <f ca="1" t="shared" si="17"/>
        <v>女高_第2回円盤投(1.000kg)</v>
      </c>
      <c r="N52" s="58">
        <v>17</v>
      </c>
      <c r="O52" s="58">
        <f t="shared" si="15"/>
        <v>0</v>
      </c>
      <c r="P52" s="33" t="s">
        <v>148</v>
      </c>
      <c r="Q52" s="35" t="s">
        <v>286</v>
      </c>
      <c r="S52" s="50">
        <v>47</v>
      </c>
      <c r="T52" s="37" t="s">
        <v>130</v>
      </c>
    </row>
    <row r="53" spans="11:17" ht="13.5">
      <c r="K53" s="33">
        <v>30</v>
      </c>
      <c r="L53" s="61" t="str">
        <f ca="1" t="shared" si="16"/>
        <v>09432</v>
      </c>
      <c r="M53" s="59" t="str">
        <f ca="1" t="shared" si="17"/>
        <v>女高_第2回ハンマー投(4.000kg)</v>
      </c>
      <c r="N53" s="58">
        <v>18</v>
      </c>
      <c r="O53" s="58">
        <f t="shared" si="15"/>
        <v>0</v>
      </c>
      <c r="P53" s="33" t="s">
        <v>149</v>
      </c>
      <c r="Q53" s="35" t="s">
        <v>287</v>
      </c>
    </row>
    <row r="54" spans="12:17" ht="13.5">
      <c r="L54" s="51"/>
      <c r="M54" s="57"/>
      <c r="N54" s="58">
        <v>19</v>
      </c>
      <c r="O54" s="58">
        <f t="shared" si="15"/>
        <v>0</v>
      </c>
      <c r="P54" s="33" t="s">
        <v>150</v>
      </c>
      <c r="Q54" s="35" t="s">
        <v>288</v>
      </c>
    </row>
    <row r="55" spans="11:17" ht="13.5">
      <c r="K55" s="33">
        <v>9</v>
      </c>
      <c r="L55" s="61" t="str">
        <f aca="true" ca="1" t="shared" si="18" ref="L55:L60">OFFSET($P$3,MATCH(K55,$O$4:$O$67,0),0)</f>
        <v>08401</v>
      </c>
      <c r="M55" s="59" t="str">
        <f aca="true" ca="1" t="shared" si="19" ref="M55:M60">OFFSET($Q$3,MATCH(K55,$O$4:$O$67,0),0)</f>
        <v>女_第1回砲丸投(4.000kg)</v>
      </c>
      <c r="N55" s="58">
        <v>20</v>
      </c>
      <c r="O55" s="58">
        <f t="shared" si="15"/>
        <v>0</v>
      </c>
      <c r="P55" s="33" t="s">
        <v>164</v>
      </c>
      <c r="Q55" s="35" t="s">
        <v>289</v>
      </c>
    </row>
    <row r="56" spans="11:17" ht="13.5">
      <c r="K56" s="33">
        <v>10</v>
      </c>
      <c r="L56" s="61" t="str">
        <f ca="1" t="shared" si="18"/>
        <v>08801</v>
      </c>
      <c r="M56" s="59" t="str">
        <f ca="1" t="shared" si="19"/>
        <v>女_第1回円盤投(1.000kg)</v>
      </c>
      <c r="N56" s="58">
        <v>21</v>
      </c>
      <c r="O56" s="58">
        <f t="shared" si="15"/>
        <v>0</v>
      </c>
      <c r="P56" s="33" t="s">
        <v>166</v>
      </c>
      <c r="Q56" s="35" t="s">
        <v>290</v>
      </c>
    </row>
    <row r="57" spans="11:17" ht="13.5">
      <c r="K57" s="33">
        <v>11</v>
      </c>
      <c r="L57" s="61" t="str">
        <f ca="1" t="shared" si="18"/>
        <v>09401</v>
      </c>
      <c r="M57" s="59" t="str">
        <f ca="1" t="shared" si="19"/>
        <v>女_第1回ハンマー投(4.000kg)</v>
      </c>
      <c r="N57" s="58">
        <v>22</v>
      </c>
      <c r="O57" s="58">
        <f t="shared" si="15"/>
        <v>0</v>
      </c>
      <c r="P57" s="33" t="s">
        <v>165</v>
      </c>
      <c r="Q57" s="35" t="s">
        <v>291</v>
      </c>
    </row>
    <row r="58" spans="11:17" ht="13.5">
      <c r="K58" s="33">
        <v>25</v>
      </c>
      <c r="L58" s="61" t="str">
        <f ca="1" t="shared" si="18"/>
        <v>08402</v>
      </c>
      <c r="M58" s="59" t="str">
        <f ca="1" t="shared" si="19"/>
        <v>女_第2回砲丸投(4.000kg)</v>
      </c>
      <c r="N58" s="58">
        <v>23</v>
      </c>
      <c r="O58" s="58">
        <f t="shared" si="15"/>
        <v>0</v>
      </c>
      <c r="P58" s="33" t="s">
        <v>159</v>
      </c>
      <c r="Q58" s="35" t="s">
        <v>292</v>
      </c>
    </row>
    <row r="59" spans="11:17" ht="13.5">
      <c r="K59" s="33">
        <v>26</v>
      </c>
      <c r="L59" s="61" t="str">
        <f ca="1" t="shared" si="18"/>
        <v>08802</v>
      </c>
      <c r="M59" s="59" t="str">
        <f ca="1" t="shared" si="19"/>
        <v>女_第2回円盤投(1.000kg)</v>
      </c>
      <c r="N59" s="58">
        <v>24</v>
      </c>
      <c r="O59" s="58">
        <f t="shared" si="15"/>
        <v>0</v>
      </c>
      <c r="P59" s="33" t="s">
        <v>160</v>
      </c>
      <c r="Q59" s="35" t="s">
        <v>293</v>
      </c>
    </row>
    <row r="60" spans="11:17" ht="13.5">
      <c r="K60" s="33">
        <v>27</v>
      </c>
      <c r="L60" s="62" t="str">
        <f ca="1" t="shared" si="18"/>
        <v>09402</v>
      </c>
      <c r="M60" s="60" t="str">
        <f ca="1" t="shared" si="19"/>
        <v>女_第2回ハンマー投(4.000kg)</v>
      </c>
      <c r="N60" s="58">
        <v>25</v>
      </c>
      <c r="O60" s="58">
        <f t="shared" si="15"/>
        <v>0</v>
      </c>
      <c r="P60" s="33" t="s">
        <v>154</v>
      </c>
      <c r="Q60" s="35" t="s">
        <v>294</v>
      </c>
    </row>
    <row r="61" spans="14:17" ht="13.5">
      <c r="N61" s="58">
        <v>26</v>
      </c>
      <c r="O61" s="58">
        <f t="shared" si="15"/>
        <v>0</v>
      </c>
      <c r="P61" s="33" t="s">
        <v>155</v>
      </c>
      <c r="Q61" s="35" t="s">
        <v>295</v>
      </c>
    </row>
    <row r="62" spans="14:17" ht="13.5">
      <c r="N62" s="58">
        <v>27</v>
      </c>
      <c r="O62" s="58">
        <f t="shared" si="15"/>
        <v>0</v>
      </c>
      <c r="P62" s="33" t="s">
        <v>156</v>
      </c>
      <c r="Q62" s="35" t="s">
        <v>296</v>
      </c>
    </row>
    <row r="63" spans="14:17" ht="13.5">
      <c r="N63" s="58">
        <v>28</v>
      </c>
      <c r="O63" s="58">
        <f t="shared" si="15"/>
        <v>0</v>
      </c>
      <c r="P63" s="33" t="s">
        <v>175</v>
      </c>
      <c r="Q63" s="35" t="s">
        <v>297</v>
      </c>
    </row>
    <row r="64" spans="14:17" ht="13.5">
      <c r="N64" s="58">
        <v>29</v>
      </c>
      <c r="O64" s="58">
        <f t="shared" si="15"/>
        <v>0</v>
      </c>
      <c r="P64" s="33" t="s">
        <v>168</v>
      </c>
      <c r="Q64" s="35" t="s">
        <v>298</v>
      </c>
    </row>
    <row r="65" spans="14:17" ht="13.5">
      <c r="N65" s="58">
        <v>30</v>
      </c>
      <c r="O65" s="58">
        <f t="shared" si="15"/>
        <v>0</v>
      </c>
      <c r="P65" s="33" t="s">
        <v>299</v>
      </c>
      <c r="Q65" s="35" t="s">
        <v>300</v>
      </c>
    </row>
    <row r="66" spans="14:17" ht="13.5">
      <c r="N66" s="58">
        <v>31</v>
      </c>
      <c r="O66" s="58">
        <f t="shared" si="15"/>
        <v>0</v>
      </c>
      <c r="P66" s="33" t="s">
        <v>171</v>
      </c>
      <c r="Q66" s="35" t="s">
        <v>301</v>
      </c>
    </row>
    <row r="67" spans="14:17" ht="13.5">
      <c r="N67" s="58">
        <v>32</v>
      </c>
      <c r="O67" s="58">
        <f t="shared" si="15"/>
        <v>0</v>
      </c>
      <c r="P67" s="33" t="s">
        <v>172</v>
      </c>
      <c r="Q67" s="35" t="s">
        <v>302</v>
      </c>
    </row>
  </sheetData>
  <sheetProtection/>
  <printOptions/>
  <pageMargins left="0.7" right="0.7" top="0.75" bottom="0.75" header="0.3" footer="0.3"/>
  <pageSetup fitToHeight="1" fitToWidth="1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9"/>
  <sheetViews>
    <sheetView zoomScalePageLayoutView="0" workbookViewId="0" topLeftCell="A1">
      <selection activeCell="J3" sqref="J3"/>
    </sheetView>
  </sheetViews>
  <sheetFormatPr defaultColWidth="9.00390625" defaultRowHeight="13.5"/>
  <cols>
    <col min="1" max="1" width="4.125" style="17" bestFit="1" customWidth="1"/>
    <col min="2" max="2" width="21.375" style="17" bestFit="1" customWidth="1"/>
    <col min="3" max="3" width="7.00390625" style="17" bestFit="1" customWidth="1"/>
    <col min="4" max="8" width="5.25390625" style="17" bestFit="1" customWidth="1"/>
    <col min="9" max="9" width="9.00390625" style="17" bestFit="1" customWidth="1"/>
    <col min="10" max="10" width="7.125" style="17" bestFit="1" customWidth="1"/>
    <col min="11" max="12" width="9.00390625" style="17" customWidth="1"/>
    <col min="13" max="13" width="12.875" style="17" bestFit="1" customWidth="1"/>
    <col min="14" max="14" width="5.50390625" style="17" bestFit="1" customWidth="1"/>
    <col min="15" max="16384" width="9.00390625" style="17" customWidth="1"/>
  </cols>
  <sheetData>
    <row r="1" spans="1:9" ht="13.5">
      <c r="A1" s="159" t="s">
        <v>138</v>
      </c>
      <c r="B1" s="154" t="s">
        <v>139</v>
      </c>
      <c r="C1" s="161" t="s">
        <v>68</v>
      </c>
      <c r="D1" s="161" t="s">
        <v>62</v>
      </c>
      <c r="E1" s="163"/>
      <c r="F1" s="156" t="s">
        <v>141</v>
      </c>
      <c r="G1" s="157"/>
      <c r="H1" s="158"/>
      <c r="I1" s="154" t="s">
        <v>140</v>
      </c>
    </row>
    <row r="2" spans="1:14" ht="14.25" thickBot="1">
      <c r="A2" s="160"/>
      <c r="B2" s="155"/>
      <c r="C2" s="162"/>
      <c r="D2" s="64" t="s">
        <v>57</v>
      </c>
      <c r="E2" s="65" t="s">
        <v>60</v>
      </c>
      <c r="F2" s="64" t="s">
        <v>57</v>
      </c>
      <c r="G2" s="65" t="s">
        <v>60</v>
      </c>
      <c r="H2" s="66" t="s">
        <v>306</v>
      </c>
      <c r="I2" s="155"/>
      <c r="M2" s="17" t="s">
        <v>131</v>
      </c>
      <c r="N2" s="17">
        <v>800</v>
      </c>
    </row>
    <row r="3" spans="1:14" ht="14.25" thickTop="1">
      <c r="A3" s="12"/>
      <c r="B3" s="11">
        <f>'申込一覧'!C4</f>
        <v>0</v>
      </c>
      <c r="C3" s="105">
        <f>'申込一覧'!J9</f>
        <v>0</v>
      </c>
      <c r="D3" s="13">
        <f>'申込一覧'!D12</f>
        <v>1</v>
      </c>
      <c r="E3" s="14">
        <f>'申込一覧'!H12</f>
        <v>0</v>
      </c>
      <c r="F3" s="13">
        <f>'申込一覧'!D13</f>
        <v>0</v>
      </c>
      <c r="G3" s="14">
        <f>'申込一覧'!H13</f>
        <v>0</v>
      </c>
      <c r="H3" s="15">
        <f>'申込一覧'!J13</f>
        <v>0</v>
      </c>
      <c r="I3" s="16">
        <f>'申込一覧'!J14</f>
        <v>0</v>
      </c>
      <c r="J3" s="17">
        <f>'申込一覧'!F9</f>
        <v>0</v>
      </c>
      <c r="M3" s="17" t="s">
        <v>201</v>
      </c>
      <c r="N3" s="17">
        <v>1000</v>
      </c>
    </row>
    <row r="4" spans="13:14" ht="13.5">
      <c r="M4" s="17" t="s">
        <v>309</v>
      </c>
      <c r="N4" s="17">
        <v>1200</v>
      </c>
    </row>
    <row r="5" spans="13:14" ht="13.5">
      <c r="M5" s="17" t="s">
        <v>202</v>
      </c>
      <c r="N5" s="17">
        <v>1500</v>
      </c>
    </row>
    <row r="6" spans="13:14" ht="13.5">
      <c r="M6" s="17" t="s">
        <v>200</v>
      </c>
      <c r="N6" s="17">
        <v>1400</v>
      </c>
    </row>
    <row r="7" spans="13:14" ht="13.5">
      <c r="M7" s="17" t="s">
        <v>203</v>
      </c>
      <c r="N7" s="17">
        <v>1800</v>
      </c>
    </row>
    <row r="8" spans="13:14" ht="13.5">
      <c r="M8" s="17" t="s">
        <v>310</v>
      </c>
      <c r="N8" s="17">
        <v>2400</v>
      </c>
    </row>
    <row r="9" spans="13:14" ht="13.5">
      <c r="M9" s="17" t="s">
        <v>204</v>
      </c>
      <c r="N9" s="17">
        <v>3000</v>
      </c>
    </row>
  </sheetData>
  <sheetProtection/>
  <mergeCells count="6">
    <mergeCell ref="I1:I2"/>
    <mergeCell ref="F1:H1"/>
    <mergeCell ref="A1:A2"/>
    <mergeCell ref="B1:B2"/>
    <mergeCell ref="C1:C2"/>
    <mergeCell ref="D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久之 住友</cp:lastModifiedBy>
  <cp:lastPrinted>2024-01-10T02:43:42Z</cp:lastPrinted>
  <dcterms:created xsi:type="dcterms:W3CDTF">2010-11-15T02:46:27Z</dcterms:created>
  <dcterms:modified xsi:type="dcterms:W3CDTF">2024-01-17T08:04:31Z</dcterms:modified>
  <cp:category/>
  <cp:version/>
  <cp:contentType/>
  <cp:contentStatus/>
</cp:coreProperties>
</file>