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所属" sheetId="5" state="hidden" r:id="rId5"/>
    <sheet name="ﾘﾚｰDB" sheetId="6" state="hidden" r:id="rId6"/>
    <sheet name="参加料" sheetId="7" state="hidden" r:id="rId7"/>
    <sheet name="名前" sheetId="8" state="hidden" r:id="rId8"/>
  </sheets>
  <externalReferences>
    <externalReference r:id="rId11"/>
  </externalReferences>
  <definedNames>
    <definedName name="_xlfn.IFERROR" hidden="1">#NAME?</definedName>
    <definedName name="_xlnm.Print_Area" localSheetId="2">'リレー'!$A$1:$K$29</definedName>
    <definedName name="_xlnm.Print_Area" localSheetId="0">'記入上の注意（必ずお読みください）'!$B$2:$C$24</definedName>
    <definedName name="_xlnm.Print_Area" localSheetId="1">'申込一覧'!$A$1:$O$121</definedName>
    <definedName name="_xlnm.Print_Titles" localSheetId="1">'申込一覧'!$20:$21</definedName>
    <definedName name="Rチーム">'名前'!$D$23:$D$33</definedName>
    <definedName name="ﾅﾝﾊﾞｰ">'申込一覧'!$B$22:$B$81</definedName>
    <definedName name="リレー">'名前'!$D$14:$D$18</definedName>
    <definedName name="県名_個人">'[1]名前'!$V$4:$V$52</definedName>
    <definedName name="個人県名">'名前'!$Q$4:$Q$52</definedName>
    <definedName name="種別" localSheetId="6">'[1]名前'!$F$27:$F$30</definedName>
    <definedName name="種別">'名前'!$F$45:$F$49</definedName>
    <definedName name="女子">'名前'!$J$5:$J$26</definedName>
    <definedName name="性別" localSheetId="6">'[1]名前'!$D$4:$D$5</definedName>
    <definedName name="性別">'名前'!$D$4:$D$5</definedName>
    <definedName name="男子">'名前'!$G$5:$G$31</definedName>
    <definedName name="都道府県名" localSheetId="6">'[1]名前'!$B$4:$B$52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<sst xmlns="http://schemas.openxmlformats.org/spreadsheetml/2006/main" count="461" uniqueCount="313">
  <si>
    <t>山梨</t>
  </si>
  <si>
    <t>石川</t>
  </si>
  <si>
    <t>【1】</t>
  </si>
  <si>
    <t>高校</t>
  </si>
  <si>
    <t>09300</t>
  </si>
  <si>
    <r>
      <t>記</t>
    </r>
    <r>
      <rPr>
        <b/>
        <sz val="26"/>
        <color indexed="60"/>
        <rFont val="Meiryo UI"/>
        <family val="3"/>
      </rPr>
      <t>入上の注意（必ずお読みください）</t>
    </r>
    <r>
      <rPr>
        <b/>
        <sz val="14"/>
        <rFont val="Meiryo UI"/>
        <family val="3"/>
      </rPr>
      <t>※このシートを印刷するなどして、必ずご確認ください。</t>
    </r>
  </si>
  <si>
    <t>【6】</t>
  </si>
  <si>
    <t>【4】</t>
  </si>
  <si>
    <t>ナンバーの「－」ハイフンは省いて入力してください。(1-234の場合、1234と入力する。)</t>
  </si>
  <si>
    <t>リレーは「リレー」シートに入力して申込みしてください。</t>
  </si>
  <si>
    <t>宮　城</t>
  </si>
  <si>
    <t>【2】</t>
  </si>
  <si>
    <t>女100m</t>
  </si>
  <si>
    <t>Ｆ</t>
  </si>
  <si>
    <t>例↓にならって入力してください。</t>
  </si>
  <si>
    <t>色のついたセルにのみ入力してください。</t>
  </si>
  <si>
    <t>種別</t>
  </si>
  <si>
    <t>【5】</t>
  </si>
  <si>
    <t>【3】</t>
  </si>
  <si>
    <t>所属長の公印を捺印した参加申込一覧表及びリレー申込一覧表を、大会当日受付に提出して下さい。ただし、「一般」・「大学」のチームは、所属長の公印は不要です。</t>
  </si>
  <si>
    <t>「氏名」の姓と名の間は全角スペースを入れてください。</t>
  </si>
  <si>
    <t>【12】</t>
  </si>
  <si>
    <t>【7】</t>
  </si>
  <si>
    <t>秋田</t>
  </si>
  <si>
    <t>公認記録がない場合は、何も入力しないでください。練習での記録や憶測での記録、参考記録等は入力しないでください。</t>
  </si>
  <si>
    <t>「最高記録」は2022年1月1日以降にマークした公認の最高記録を入力してください。その年月日及び競技会名も入力してください。</t>
  </si>
  <si>
    <t>「最高記録」は「秒」や「m」などの単位は入力しないでください。（数字のみ）</t>
  </si>
  <si>
    <t>女4×400m</t>
  </si>
  <si>
    <t>【8】</t>
  </si>
  <si>
    <t>女ﾊﾝﾏｰ投(4.000kg)</t>
  </si>
  <si>
    <t>不正な記録を入力していた場合は、エントリーを受け付けない場合があります。注意してください。</t>
  </si>
  <si>
    <t>「 都道府県 」「 種別 」「 性別 」「 種目 」はプルダウンから選択してください。</t>
  </si>
  <si>
    <t>N1</t>
  </si>
  <si>
    <t>略称ﾌﾘｶﾞﾅ</t>
  </si>
  <si>
    <t>【9】</t>
  </si>
  <si>
    <t>徳　島</t>
  </si>
  <si>
    <t>【10】</t>
  </si>
  <si>
    <t>　　　　　　　　　</t>
  </si>
  <si>
    <t>作成した本ファイルを保存して、申し込み締め切り日までに下記アドレス宛へ送信してください。</t>
  </si>
  <si>
    <t>07300</t>
  </si>
  <si>
    <t>中学</t>
  </si>
  <si>
    <t>メールアドレス　：　tokujimunakata@yahoo.co.jp</t>
  </si>
  <si>
    <t>所 属 名</t>
  </si>
  <si>
    <t>　　　　　　　　　　　徳島陸上競技協会　記録・情報処理　　担当　　鈴木　有二（城東高等学校）</t>
  </si>
  <si>
    <t>兵庫</t>
  </si>
  <si>
    <t>計</t>
  </si>
  <si>
    <t>メール送信後２～３日経っても返信メールが届かない場合はご連絡ください。</t>
  </si>
  <si>
    <t>所属名略称</t>
  </si>
  <si>
    <t>新潟</t>
  </si>
  <si>
    <t>【11】</t>
  </si>
  <si>
    <t>香　川</t>
  </si>
  <si>
    <t>入力について不明な点は、下記までご連絡ください。</t>
  </si>
  <si>
    <t>　　　担当　　鈴木　有二 （携帯電話　090-7625-7705）</t>
  </si>
  <si>
    <t>【5】　リレーのみの参加選手も【申込一覧】に入力してください。（※【申込一覧】にないナンバーを入力するとエラーになります。）</t>
  </si>
  <si>
    <t>　一般財団法人徳島陸上競技協会長　殿</t>
  </si>
  <si>
    <t>選手①</t>
  </si>
  <si>
    <t>　大会要項により，参加料を添えて標記大会に参加申し込みをいたします。</t>
  </si>
  <si>
    <t>女子</t>
  </si>
  <si>
    <t>男3000mSC</t>
  </si>
  <si>
    <t>所属長氏名印</t>
  </si>
  <si>
    <t>申込責任者氏名印</t>
  </si>
  <si>
    <t>リレー</t>
  </si>
  <si>
    <t>緊急連絡先
（申込者の携帯電話）</t>
  </si>
  <si>
    <t>所属団体
都道府県</t>
  </si>
  <si>
    <t>京　都</t>
  </si>
  <si>
    <t>県外</t>
  </si>
  <si>
    <t>男子</t>
  </si>
  <si>
    <t>参加料</t>
  </si>
  <si>
    <t>佐賀</t>
  </si>
  <si>
    <t>県内</t>
  </si>
  <si>
    <t>団体</t>
  </si>
  <si>
    <t>宮城</t>
  </si>
  <si>
    <t>参加人数</t>
  </si>
  <si>
    <t>小学</t>
  </si>
  <si>
    <t>登録</t>
  </si>
  <si>
    <t>個人種目数</t>
  </si>
  <si>
    <t>Ｇ</t>
  </si>
  <si>
    <t>リレー種目数</t>
  </si>
  <si>
    <t>熊本</t>
  </si>
  <si>
    <t>参加料合計</t>
  </si>
  <si>
    <t>男400mH(0.914m)</t>
  </si>
  <si>
    <t>選手③</t>
  </si>
  <si>
    <t>大学</t>
  </si>
  <si>
    <t>男5000m</t>
  </si>
  <si>
    <t>一般</t>
  </si>
  <si>
    <t>№</t>
  </si>
  <si>
    <t>ﾅﾝﾊﾞｰ</t>
  </si>
  <si>
    <t>氏名</t>
  </si>
  <si>
    <t>長　崎</t>
  </si>
  <si>
    <t>ﾌﾘｶﾞﾅ</t>
  </si>
  <si>
    <t>女400m</t>
  </si>
  <si>
    <t>学年</t>
  </si>
  <si>
    <t>性</t>
  </si>
  <si>
    <t>登録
都道府県</t>
  </si>
  <si>
    <t>チーム</t>
  </si>
  <si>
    <t>エントリー種目①</t>
  </si>
  <si>
    <t>エントリー種目②</t>
  </si>
  <si>
    <t>男110mH(1.067m)</t>
  </si>
  <si>
    <t>種目</t>
  </si>
  <si>
    <t>男円盤投(2.000kg)</t>
  </si>
  <si>
    <t>最高記録</t>
  </si>
  <si>
    <t>年月日</t>
  </si>
  <si>
    <t>08100</t>
  </si>
  <si>
    <t>競技会名</t>
  </si>
  <si>
    <t>種目数</t>
  </si>
  <si>
    <t>徳島</t>
  </si>
  <si>
    <t>男400m</t>
  </si>
  <si>
    <t>男走幅跳</t>
  </si>
  <si>
    <t>石　川</t>
  </si>
  <si>
    <t>男三段跳</t>
  </si>
  <si>
    <t>沖　縄</t>
  </si>
  <si>
    <t>男200m</t>
  </si>
  <si>
    <t>男100m</t>
  </si>
  <si>
    <t>男走高跳</t>
  </si>
  <si>
    <t>男棒高跳</t>
  </si>
  <si>
    <t>岐　阜</t>
  </si>
  <si>
    <t>静岡</t>
  </si>
  <si>
    <t>NO</t>
  </si>
  <si>
    <t>08900</t>
  </si>
  <si>
    <t>和歌山</t>
  </si>
  <si>
    <t>大　阪</t>
  </si>
  <si>
    <t>千　葉</t>
  </si>
  <si>
    <t>滋　賀</t>
  </si>
  <si>
    <t>種別</t>
  </si>
  <si>
    <t>群馬</t>
  </si>
  <si>
    <t>大　分</t>
  </si>
  <si>
    <t>S1</t>
  </si>
  <si>
    <t>女三段跳</t>
  </si>
  <si>
    <t>女200m</t>
  </si>
  <si>
    <t>三　重</t>
  </si>
  <si>
    <t>09650</t>
  </si>
  <si>
    <t>60100</t>
  </si>
  <si>
    <t>広島</t>
  </si>
  <si>
    <t>宮　崎</t>
  </si>
  <si>
    <t>都道府県名</t>
  </si>
  <si>
    <t>女走高跳</t>
  </si>
  <si>
    <t>福井</t>
  </si>
  <si>
    <t>鳥　取</t>
  </si>
  <si>
    <t>女走幅跳</t>
  </si>
  <si>
    <t>福　井</t>
  </si>
  <si>
    <t>岩　手</t>
  </si>
  <si>
    <t>03400</t>
  </si>
  <si>
    <t>佐　賀</t>
  </si>
  <si>
    <t>岡　山</t>
  </si>
  <si>
    <t>男1500m</t>
  </si>
  <si>
    <t>60300</t>
  </si>
  <si>
    <t>女棒高跳</t>
  </si>
  <si>
    <t>愛媛</t>
  </si>
  <si>
    <t>男800m</t>
  </si>
  <si>
    <t>Ｃ</t>
  </si>
  <si>
    <t>09200</t>
  </si>
  <si>
    <t>福岡</t>
  </si>
  <si>
    <t>群　馬</t>
  </si>
  <si>
    <t>女800m</t>
  </si>
  <si>
    <t>女1500m</t>
  </si>
  <si>
    <t>SX</t>
  </si>
  <si>
    <t>愛知</t>
  </si>
  <si>
    <t>選手⑥</t>
  </si>
  <si>
    <t>「リレー申し込み一覧表」記入上の注意（必ずお読みください）</t>
  </si>
  <si>
    <t>【1】　「種目」の欄はリストから選択してください。</t>
  </si>
  <si>
    <t>【2】　同種目に複数チーム参加する場合はチーム欄に「 A，B，C，・・・・ 」等をリストより選択してください。</t>
  </si>
  <si>
    <r>
      <t>【</t>
    </r>
    <r>
      <rPr>
        <sz val="11"/>
        <rFont val="Meiryo UI"/>
        <family val="3"/>
      </rPr>
      <t>3】　「最高記録」は、2022年1月1日以降に出した記録で、</t>
    </r>
    <r>
      <rPr>
        <b/>
        <u val="single"/>
        <sz val="11"/>
        <rFont val="Meiryo UI"/>
        <family val="3"/>
      </rPr>
      <t>かつ現在のチームでの記録</t>
    </r>
    <r>
      <rPr>
        <sz val="11"/>
        <rFont val="Meiryo UI"/>
        <family val="3"/>
      </rPr>
      <t>を入力してください。</t>
    </r>
  </si>
  <si>
    <t>【4】　エントリーする選手の『ナンバー』を入力してください。</t>
  </si>
  <si>
    <t>男砲丸投(7.260kg)</t>
  </si>
  <si>
    <t>選手②</t>
  </si>
  <si>
    <t>選手④</t>
  </si>
  <si>
    <t>選手⑤</t>
  </si>
  <si>
    <t>DB</t>
  </si>
  <si>
    <t>沖縄</t>
  </si>
  <si>
    <t>岩手</t>
  </si>
  <si>
    <t>N2</t>
  </si>
  <si>
    <t>Rチーム</t>
  </si>
  <si>
    <t>女400mH(0.762m)</t>
  </si>
  <si>
    <t>KC</t>
  </si>
  <si>
    <t>MC</t>
  </si>
  <si>
    <t>Ｈ</t>
  </si>
  <si>
    <t>TL</t>
  </si>
  <si>
    <t>WT</t>
  </si>
  <si>
    <t>ZK</t>
  </si>
  <si>
    <t>S2</t>
  </si>
  <si>
    <t>Ｄ</t>
  </si>
  <si>
    <t>N3</t>
  </si>
  <si>
    <t>TM</t>
  </si>
  <si>
    <t>S3</t>
  </si>
  <si>
    <t>S4</t>
  </si>
  <si>
    <t>青森</t>
  </si>
  <si>
    <t>S5</t>
  </si>
  <si>
    <t>個人種目</t>
  </si>
  <si>
    <t>S6</t>
  </si>
  <si>
    <t>団　体　名（個人名）</t>
  </si>
  <si>
    <t>男子種目数</t>
  </si>
  <si>
    <t>女子種目数</t>
  </si>
  <si>
    <t>種目数計</t>
  </si>
  <si>
    <t>性別</t>
  </si>
  <si>
    <t>00200</t>
  </si>
  <si>
    <t>00300</t>
  </si>
  <si>
    <t>00500</t>
  </si>
  <si>
    <t>香川</t>
  </si>
  <si>
    <t>愛　媛</t>
  </si>
  <si>
    <t>00600</t>
  </si>
  <si>
    <t>高　知</t>
  </si>
  <si>
    <t>00800</t>
  </si>
  <si>
    <t>高知</t>
  </si>
  <si>
    <t>01100</t>
  </si>
  <si>
    <t>栃木</t>
  </si>
  <si>
    <t>北海道</t>
  </si>
  <si>
    <t>青　森</t>
  </si>
  <si>
    <t>04400</t>
  </si>
  <si>
    <t>女100mH(0.840m)</t>
  </si>
  <si>
    <t>女4×100m</t>
  </si>
  <si>
    <t>03700</t>
  </si>
  <si>
    <t>埼　玉</t>
  </si>
  <si>
    <t>04600</t>
  </si>
  <si>
    <t>山　形</t>
  </si>
  <si>
    <t>05300</t>
  </si>
  <si>
    <t>06100</t>
  </si>
  <si>
    <t>女5000mW</t>
  </si>
  <si>
    <t>男5000mW</t>
  </si>
  <si>
    <t>07100</t>
  </si>
  <si>
    <t>秋　田</t>
  </si>
  <si>
    <t>男4×100m</t>
  </si>
  <si>
    <t>男4×100mR</t>
  </si>
  <si>
    <t>男4×400m</t>
  </si>
  <si>
    <t>山形</t>
  </si>
  <si>
    <t>福　島</t>
  </si>
  <si>
    <t>男4×400mR</t>
  </si>
  <si>
    <t>福島</t>
  </si>
  <si>
    <t>茨　城</t>
  </si>
  <si>
    <t>女4×100mR</t>
  </si>
  <si>
    <t>07200</t>
  </si>
  <si>
    <t>茨城</t>
  </si>
  <si>
    <t>栃　木</t>
  </si>
  <si>
    <t>京都</t>
  </si>
  <si>
    <t>女4×400mR</t>
  </si>
  <si>
    <t>07400</t>
  </si>
  <si>
    <t>08400</t>
  </si>
  <si>
    <t>女砲丸投(4.000kg)</t>
  </si>
  <si>
    <t>埼玉</t>
  </si>
  <si>
    <t>08800</t>
  </si>
  <si>
    <t>女円盤投(1.000kg)</t>
  </si>
  <si>
    <t>Ａ</t>
  </si>
  <si>
    <t>千葉</t>
  </si>
  <si>
    <t>東　京</t>
  </si>
  <si>
    <t>09400</t>
  </si>
  <si>
    <t>08600</t>
  </si>
  <si>
    <t>東京</t>
  </si>
  <si>
    <t>神奈川</t>
  </si>
  <si>
    <t>女やり投(0.600kg)</t>
  </si>
  <si>
    <t>新　潟</t>
  </si>
  <si>
    <t>奈　良</t>
  </si>
  <si>
    <t>男ﾊﾝﾏｰ投(7.260kg)</t>
  </si>
  <si>
    <t>富　山</t>
  </si>
  <si>
    <t>Ｂ</t>
  </si>
  <si>
    <t>宮崎</t>
  </si>
  <si>
    <t>富山</t>
  </si>
  <si>
    <t>男やり投(0.800kg)</t>
  </si>
  <si>
    <t>山　口</t>
  </si>
  <si>
    <t>山　梨</t>
  </si>
  <si>
    <t>Ｅ</t>
  </si>
  <si>
    <t>長　野</t>
  </si>
  <si>
    <t>長野</t>
  </si>
  <si>
    <t>岐阜</t>
  </si>
  <si>
    <t>島根</t>
  </si>
  <si>
    <t>鳥取</t>
  </si>
  <si>
    <t>静　岡</t>
  </si>
  <si>
    <t>愛　知</t>
  </si>
  <si>
    <t>Ｉ</t>
  </si>
  <si>
    <t>Ｊ</t>
  </si>
  <si>
    <t>01050</t>
  </si>
  <si>
    <t>大阪</t>
  </si>
  <si>
    <t>熊　本</t>
  </si>
  <si>
    <t>三重</t>
  </si>
  <si>
    <t>滋賀</t>
  </si>
  <si>
    <t>兵　庫</t>
  </si>
  <si>
    <t>奈良</t>
  </si>
  <si>
    <t>島　根</t>
  </si>
  <si>
    <t>岡山</t>
  </si>
  <si>
    <t>広　島</t>
  </si>
  <si>
    <t>山口</t>
  </si>
  <si>
    <t>福　岡</t>
  </si>
  <si>
    <t>長崎</t>
  </si>
  <si>
    <t>大分</t>
  </si>
  <si>
    <t>鹿児島</t>
  </si>
  <si>
    <t>リレー種目数</t>
  </si>
  <si>
    <t>県選手権者数</t>
  </si>
  <si>
    <t>国体選手選考予選会　U20，18日本選手権標準記録突破挑戦会</t>
  </si>
  <si>
    <t>前年度選手権</t>
  </si>
  <si>
    <t>01200</t>
  </si>
  <si>
    <t>05400</t>
  </si>
  <si>
    <t>03350</t>
  </si>
  <si>
    <t>01040</t>
  </si>
  <si>
    <t>03150</t>
  </si>
  <si>
    <t>08270</t>
  </si>
  <si>
    <t>08770</t>
  </si>
  <si>
    <t>09170</t>
  </si>
  <si>
    <t>男10000m</t>
  </si>
  <si>
    <t>女5000m</t>
  </si>
  <si>
    <t>女3000mSC</t>
  </si>
  <si>
    <t>男少年B3000m</t>
  </si>
  <si>
    <t>男少年B110mH(0.991m)</t>
  </si>
  <si>
    <t>男少年B円盤投(1.500kg)</t>
  </si>
  <si>
    <t>女少年A3000m</t>
  </si>
  <si>
    <t>女少年B100mH(0.762m)</t>
  </si>
  <si>
    <t>男U20/18砲丸投(6.000kg)</t>
  </si>
  <si>
    <t>男U20/18円盤投(1.750kg)</t>
  </si>
  <si>
    <t>男U20/18ﾊﾝﾏｰ投(6.000kg)</t>
  </si>
  <si>
    <r>
      <rPr>
        <sz val="11"/>
        <rFont val="Meiryo UI"/>
        <family val="3"/>
      </rPr>
      <t xml:space="preserve">　　　 </t>
    </r>
    <r>
      <rPr>
        <b/>
        <u val="single"/>
        <sz val="11"/>
        <rFont val="Meiryo UI"/>
        <family val="3"/>
      </rPr>
      <t>同種目に1チームの場合は、「チーム」欄は空白でお願いします。</t>
    </r>
  </si>
  <si>
    <r>
      <t xml:space="preserve">　　　 </t>
    </r>
    <r>
      <rPr>
        <b/>
        <u val="double"/>
        <sz val="11"/>
        <rFont val="Meiryo UI"/>
        <family val="3"/>
      </rPr>
      <t>卒業した選手等が含まれているチームでの記録は入力しないでください。</t>
    </r>
  </si>
  <si>
    <t>ファイル名の後の（所属名）を校名や団体名に変更してください。　例）2023県選手権entry(〇〇)</t>
  </si>
  <si>
    <r>
      <t>本大会専用の申込みファイルであることを確認してください。この申込みファイルは</t>
    </r>
    <r>
      <rPr>
        <b/>
        <sz val="11"/>
        <color indexed="10"/>
        <rFont val="Meiryo UI"/>
        <family val="3"/>
      </rPr>
      <t>「第94回(2023)徳島県陸上競技選手権大会」</t>
    </r>
    <r>
      <rPr>
        <sz val="11"/>
        <color indexed="8"/>
        <rFont val="Meiryo UI"/>
        <family val="3"/>
      </rPr>
      <t>です。</t>
    </r>
  </si>
  <si>
    <t>第９４回徳島県陸上競技選手権大会　参加申し込み一覧表</t>
  </si>
  <si>
    <t>第９４回徳島県陸上競技選手権大会　リレー申し込み一覧表</t>
  </si>
  <si>
    <t>前年(第93回)大会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</si>
</sst>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=1]&quot;男&quot;;[=2]&quot;女&quot;;General"/>
    <numFmt numFmtId="178" formatCode="[&gt;10000]0&quot;’&quot;00&quot;”&quot;00;0&quot;”&quot;00"/>
    <numFmt numFmtId="179" formatCode="000"/>
    <numFmt numFmtId="180" formatCode="#,##0_ ;[Red]\-#,##0\ 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Meiryo UI"/>
      <family val="3"/>
    </font>
    <font>
      <b/>
      <sz val="26"/>
      <color indexed="60"/>
      <name val="Meiryo UI"/>
      <family val="3"/>
    </font>
    <font>
      <b/>
      <sz val="11"/>
      <color indexed="10"/>
      <name val="Meiryo UI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Ｐ明朝"/>
      <family val="1"/>
    </font>
    <font>
      <sz val="22"/>
      <color indexed="8"/>
      <name val="ＭＳ Ｐゴシック"/>
      <family val="3"/>
    </font>
    <font>
      <b/>
      <sz val="14"/>
      <color indexed="60"/>
      <name val="Meiryo UI"/>
      <family val="3"/>
    </font>
    <font>
      <sz val="11"/>
      <name val="Meiryo UI"/>
      <family val="3"/>
    </font>
    <font>
      <b/>
      <u val="single"/>
      <sz val="11"/>
      <name val="Meiryo UI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Meiryo UI"/>
      <family val="3"/>
    </font>
    <font>
      <sz val="6"/>
      <color indexed="8"/>
      <name val="ＭＳ Ｐゴシック"/>
      <family val="3"/>
    </font>
    <font>
      <b/>
      <sz val="11"/>
      <name val="Meiryo UI"/>
      <family val="3"/>
    </font>
    <font>
      <b/>
      <u val="double"/>
      <sz val="11"/>
      <name val="Meiryo UI"/>
      <family val="3"/>
    </font>
    <font>
      <b/>
      <sz val="10"/>
      <name val="HGｺﾞｼｯｸM"/>
      <family val="3"/>
    </font>
    <font>
      <sz val="9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vertical="center"/>
    </xf>
    <xf numFmtId="0" fontId="24" fillId="11" borderId="11" xfId="0" applyFont="1" applyFill="1" applyBorder="1" applyAlignment="1">
      <alignment vertical="center"/>
    </xf>
    <xf numFmtId="0" fontId="24" fillId="11" borderId="11" xfId="0" applyFont="1" applyFill="1" applyBorder="1" applyAlignment="1">
      <alignment vertical="center" wrapText="1"/>
    </xf>
    <xf numFmtId="0" fontId="22" fillId="11" borderId="12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176" fontId="0" fillId="0" borderId="0" xfId="0" applyNumberFormat="1" applyFont="1" applyAlignment="1" applyProtection="1">
      <alignment horizontal="right" vertical="center"/>
      <protection hidden="1"/>
    </xf>
    <xf numFmtId="176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6" fillId="3" borderId="14" xfId="0" applyFont="1" applyFill="1" applyBorder="1" applyAlignment="1" applyProtection="1">
      <alignment horizontal="center" vertical="center" shrinkToFit="1"/>
      <protection hidden="1" locked="0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26" fillId="3" borderId="15" xfId="0" applyFont="1" applyFill="1" applyBorder="1" applyAlignment="1" applyProtection="1">
      <alignment horizontal="center" vertical="center" shrinkToFit="1"/>
      <protection hidden="1" locked="0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15" xfId="0" applyFont="1" applyBorder="1" applyAlignment="1" applyProtection="1">
      <alignment horizontal="left" vertical="center" indent="1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8" fillId="0" borderId="15" xfId="0" applyFont="1" applyBorder="1" applyAlignment="1" applyProtection="1">
      <alignment horizontal="center" vertical="center"/>
      <protection hidden="1"/>
    </xf>
    <xf numFmtId="6" fontId="0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5" fontId="0" fillId="0" borderId="15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5" fontId="0" fillId="0" borderId="15" xfId="0" applyNumberFormat="1" applyFont="1" applyBorder="1" applyAlignment="1" applyProtection="1">
      <alignment horizontal="right" vertical="center"/>
      <protection hidden="1"/>
    </xf>
    <xf numFmtId="6" fontId="0" fillId="0" borderId="15" xfId="0" applyNumberFormat="1" applyFont="1" applyBorder="1" applyAlignment="1" applyProtection="1">
      <alignment horizontal="center" vertical="center"/>
      <protection hidden="1"/>
    </xf>
    <xf numFmtId="6" fontId="0" fillId="0" borderId="0" xfId="0" applyNumberFormat="1" applyFont="1" applyBorder="1" applyAlignment="1" applyProtection="1">
      <alignment horizontal="center" vertical="center"/>
      <protection hidden="1"/>
    </xf>
    <xf numFmtId="5" fontId="0" fillId="0" borderId="15" xfId="0" applyNumberFormat="1" applyFont="1" applyBorder="1" applyAlignment="1" applyProtection="1">
      <alignment vertical="center" shrinkToFit="1"/>
      <protection hidden="1"/>
    </xf>
    <xf numFmtId="0" fontId="13" fillId="0" borderId="0" xfId="62" applyFont="1" applyAlignment="1" applyProtection="1">
      <alignment/>
      <protection hidden="1"/>
    </xf>
    <xf numFmtId="49" fontId="13" fillId="0" borderId="0" xfId="62" applyNumberFormat="1" applyFont="1" applyAlignment="1" applyProtection="1">
      <alignment/>
      <protection hidden="1"/>
    </xf>
    <xf numFmtId="0" fontId="0" fillId="24" borderId="20" xfId="0" applyFont="1" applyFill="1" applyBorder="1" applyAlignment="1" applyProtection="1">
      <alignment horizontal="center" vertical="center" shrinkToFit="1"/>
      <protection hidden="1"/>
    </xf>
    <xf numFmtId="0" fontId="0" fillId="24" borderId="21" xfId="0" applyFont="1" applyFill="1" applyBorder="1" applyAlignment="1" applyProtection="1">
      <alignment horizontal="center" vertical="center" shrinkToFit="1"/>
      <protection hidden="1"/>
    </xf>
    <xf numFmtId="0" fontId="0" fillId="24" borderId="22" xfId="0" applyFont="1" applyFill="1" applyBorder="1" applyAlignment="1" applyProtection="1">
      <alignment horizontal="center" vertical="center" shrinkToFit="1"/>
      <protection hidden="1"/>
    </xf>
    <xf numFmtId="0" fontId="0" fillId="24" borderId="23" xfId="0" applyFont="1" applyFill="1" applyBorder="1" applyAlignment="1" applyProtection="1">
      <alignment vertical="center" shrinkToFit="1"/>
      <protection hidden="1"/>
    </xf>
    <xf numFmtId="0" fontId="0" fillId="3" borderId="20" xfId="0" applyFont="1" applyFill="1" applyBorder="1" applyAlignment="1" applyProtection="1">
      <alignment horizontal="center" vertical="center" shrinkToFit="1"/>
      <protection hidden="1" locked="0"/>
    </xf>
    <xf numFmtId="0" fontId="0" fillId="3" borderId="21" xfId="0" applyFont="1" applyFill="1" applyBorder="1" applyAlignment="1" applyProtection="1">
      <alignment horizontal="center" vertical="center" shrinkToFit="1"/>
      <protection hidden="1" locked="0"/>
    </xf>
    <xf numFmtId="0" fontId="30" fillId="3" borderId="21" xfId="0" applyFont="1" applyFill="1" applyBorder="1" applyAlignment="1" applyProtection="1">
      <alignment horizontal="center" vertical="center" shrinkToFit="1"/>
      <protection hidden="1" locked="0"/>
    </xf>
    <xf numFmtId="177" fontId="0" fillId="3" borderId="22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" borderId="24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" borderId="25" xfId="0" applyFont="1" applyFill="1" applyBorder="1" applyAlignment="1" applyProtection="1">
      <alignment vertical="center" shrinkToFit="1"/>
      <protection hidden="1" locked="0"/>
    </xf>
    <xf numFmtId="0" fontId="0" fillId="3" borderId="26" xfId="0" applyFont="1" applyFill="1" applyBorder="1" applyAlignment="1" applyProtection="1">
      <alignment vertical="center" shrinkToFit="1"/>
      <protection hidden="1" locked="0"/>
    </xf>
    <xf numFmtId="57" fontId="0" fillId="3" borderId="26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3" borderId="27" xfId="0" applyFont="1" applyFill="1" applyBorder="1" applyAlignment="1" applyProtection="1">
      <alignment vertical="center" shrinkToFit="1"/>
      <protection hidden="1" locked="0"/>
    </xf>
    <xf numFmtId="0" fontId="0" fillId="0" borderId="15" xfId="0" applyFont="1" applyBorder="1" applyAlignment="1" applyProtection="1">
      <alignment vertical="center" shrinkToFit="1"/>
      <protection hidden="1"/>
    </xf>
    <xf numFmtId="0" fontId="0" fillId="3" borderId="25" xfId="0" applyFont="1" applyFill="1" applyBorder="1" applyAlignment="1" applyProtection="1">
      <alignment horizontal="center" vertical="center" shrinkToFit="1"/>
      <protection hidden="1" locked="0"/>
    </xf>
    <xf numFmtId="0" fontId="0" fillId="3" borderId="26" xfId="0" applyFont="1" applyFill="1" applyBorder="1" applyAlignment="1" applyProtection="1">
      <alignment horizontal="center" vertical="center" shrinkToFit="1"/>
      <protection hidden="1" locked="0"/>
    </xf>
    <xf numFmtId="177" fontId="0" fillId="3" borderId="27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" borderId="26" xfId="0" applyFont="1" applyFill="1" applyBorder="1" applyAlignment="1" applyProtection="1">
      <alignment horizontal="right" vertical="center" shrinkToFit="1"/>
      <protection hidden="1" locked="0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25" fillId="0" borderId="0" xfId="0" applyFont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hidden="1"/>
    </xf>
    <xf numFmtId="0" fontId="0" fillId="3" borderId="23" xfId="0" applyFill="1" applyBorder="1" applyAlignment="1" applyProtection="1">
      <alignment horizontal="center" vertical="center" shrinkToFit="1"/>
      <protection hidden="1" locked="0"/>
    </xf>
    <xf numFmtId="178" fontId="0" fillId="3" borderId="33" xfId="0" applyNumberFormat="1" applyFill="1" applyBorder="1" applyAlignment="1" applyProtection="1">
      <alignment horizontal="center" vertical="center" shrinkToFit="1"/>
      <protection hidden="1" locked="0"/>
    </xf>
    <xf numFmtId="0" fontId="0" fillId="3" borderId="34" xfId="0" applyFont="1" applyFill="1" applyBorder="1" applyAlignment="1" applyProtection="1">
      <alignment horizontal="center" vertical="center" shrinkToFit="1"/>
      <protection hidden="1" locked="0"/>
    </xf>
    <xf numFmtId="0" fontId="0" fillId="3" borderId="35" xfId="0" applyFont="1" applyFill="1" applyBorder="1" applyAlignment="1" applyProtection="1">
      <alignment horizontal="center" vertical="center" shrinkToFit="1"/>
      <protection hidden="1" locked="0"/>
    </xf>
    <xf numFmtId="0" fontId="13" fillId="0" borderId="0" xfId="63" applyAlignment="1" applyProtection="1">
      <alignment shrinkToFit="1"/>
      <protection hidden="1"/>
    </xf>
    <xf numFmtId="0" fontId="35" fillId="3" borderId="20" xfId="0" applyFont="1" applyFill="1" applyBorder="1" applyAlignment="1" applyProtection="1">
      <alignment horizontal="center" vertical="center" shrinkToFit="1"/>
      <protection hidden="1" locked="0"/>
    </xf>
    <xf numFmtId="0" fontId="35" fillId="3" borderId="21" xfId="0" applyFont="1" applyFill="1" applyBorder="1" applyAlignment="1" applyProtection="1">
      <alignment horizontal="center" vertical="center" shrinkToFit="1"/>
      <protection hidden="1" locked="0"/>
    </xf>
    <xf numFmtId="0" fontId="35" fillId="3" borderId="22" xfId="0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3" fillId="0" borderId="0" xfId="63">
      <alignment/>
      <protection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36" xfId="0" applyFont="1" applyFill="1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  <xf numFmtId="0" fontId="36" fillId="0" borderId="38" xfId="0" applyFont="1" applyFill="1" applyBorder="1" applyAlignment="1">
      <alignment horizontal="center" vertical="center" shrinkToFit="1"/>
    </xf>
    <xf numFmtId="0" fontId="36" fillId="0" borderId="39" xfId="0" applyFont="1" applyFill="1" applyBorder="1" applyAlignment="1">
      <alignment horizontal="center" vertical="center" shrinkToFit="1"/>
    </xf>
    <xf numFmtId="0" fontId="36" fillId="0" borderId="40" xfId="0" applyFont="1" applyFill="1" applyBorder="1" applyAlignment="1">
      <alignment horizontal="center" vertical="center" shrinkToFit="1"/>
    </xf>
    <xf numFmtId="0" fontId="36" fillId="0" borderId="41" xfId="0" applyFont="1" applyFill="1" applyBorder="1" applyAlignment="1">
      <alignment horizontal="center" vertical="center" shrinkToFit="1"/>
    </xf>
    <xf numFmtId="0" fontId="36" fillId="0" borderId="42" xfId="0" applyFont="1" applyFill="1" applyBorder="1" applyAlignment="1">
      <alignment horizontal="center" vertical="center" shrinkToFit="1"/>
    </xf>
    <xf numFmtId="0" fontId="36" fillId="0" borderId="43" xfId="0" applyFont="1" applyFill="1" applyBorder="1" applyAlignment="1">
      <alignment horizontal="center" vertical="center" shrinkToFit="1"/>
    </xf>
    <xf numFmtId="0" fontId="36" fillId="0" borderId="44" xfId="0" applyFont="1" applyFill="1" applyBorder="1" applyAlignment="1">
      <alignment horizontal="center" vertical="center" shrinkToFit="1"/>
    </xf>
    <xf numFmtId="0" fontId="36" fillId="0" borderId="45" xfId="0" applyFont="1" applyFill="1" applyBorder="1" applyAlignment="1">
      <alignment vertical="center" shrinkToFit="1"/>
    </xf>
    <xf numFmtId="0" fontId="36" fillId="0" borderId="46" xfId="0" applyFont="1" applyFill="1" applyBorder="1" applyAlignment="1">
      <alignment vertical="center" shrinkToFit="1"/>
    </xf>
    <xf numFmtId="0" fontId="36" fillId="0" borderId="43" xfId="0" applyFont="1" applyFill="1" applyBorder="1" applyAlignment="1">
      <alignment vertical="center" shrinkToFit="1"/>
    </xf>
    <xf numFmtId="0" fontId="36" fillId="0" borderId="47" xfId="0" applyFont="1" applyFill="1" applyBorder="1" applyAlignment="1">
      <alignment vertical="center" shrinkToFit="1"/>
    </xf>
    <xf numFmtId="0" fontId="36" fillId="0" borderId="34" xfId="0" applyFont="1" applyFill="1" applyBorder="1" applyAlignment="1">
      <alignment vertical="center" shrinkToFit="1"/>
    </xf>
    <xf numFmtId="0" fontId="36" fillId="0" borderId="44" xfId="0" applyFont="1" applyFill="1" applyBorder="1" applyAlignment="1">
      <alignment vertical="center" shrinkToFit="1"/>
    </xf>
    <xf numFmtId="0" fontId="36" fillId="0" borderId="48" xfId="0" applyFont="1" applyFill="1" applyBorder="1" applyAlignment="1">
      <alignment vertical="center" shrinkToFit="1"/>
    </xf>
    <xf numFmtId="0" fontId="36" fillId="0" borderId="49" xfId="0" applyFont="1" applyFill="1" applyBorder="1" applyAlignment="1">
      <alignment vertical="center" shrinkToFi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49" fontId="38" fillId="0" borderId="0" xfId="62" applyNumberFormat="1" applyFont="1" applyFill="1" applyAlignment="1">
      <alignment horizontal="center" vertical="center" shrinkToFit="1"/>
      <protection/>
    </xf>
    <xf numFmtId="49" fontId="39" fillId="0" borderId="0" xfId="0" applyNumberFormat="1" applyFont="1" applyFill="1" applyAlignment="1">
      <alignment horizontal="right" vertical="center" shrinkToFit="1"/>
    </xf>
    <xf numFmtId="49" fontId="39" fillId="0" borderId="0" xfId="0" applyNumberFormat="1" applyFont="1" applyFill="1" applyAlignment="1">
      <alignment horizontal="left" vertical="center" shrinkToFit="1"/>
    </xf>
    <xf numFmtId="0" fontId="38" fillId="0" borderId="0" xfId="62" applyNumberFormat="1" applyFont="1" applyFill="1" applyAlignment="1">
      <alignment horizontal="center" vertical="center"/>
      <protection/>
    </xf>
    <xf numFmtId="49" fontId="38" fillId="0" borderId="0" xfId="62" applyNumberFormat="1" applyFont="1" applyFill="1" applyAlignment="1">
      <alignment horizontal="center" vertical="center"/>
      <protection/>
    </xf>
    <xf numFmtId="0" fontId="39" fillId="0" borderId="0" xfId="62" applyNumberFormat="1" applyFont="1" applyFill="1" applyAlignment="1">
      <alignment horizontal="center" vertical="center" shrinkToFit="1"/>
      <protection/>
    </xf>
    <xf numFmtId="49" fontId="39" fillId="0" borderId="0" xfId="62" applyNumberFormat="1" applyFont="1" applyFill="1" applyAlignment="1">
      <alignment horizontal="center" vertical="center" shrinkToFit="1"/>
      <protection/>
    </xf>
    <xf numFmtId="49" fontId="37" fillId="0" borderId="0" xfId="0" applyNumberFormat="1" applyFont="1" applyFill="1" applyAlignment="1">
      <alignment vertical="center"/>
    </xf>
    <xf numFmtId="5" fontId="0" fillId="0" borderId="0" xfId="0" applyNumberFormat="1" applyFont="1" applyBorder="1" applyAlignment="1" applyProtection="1">
      <alignment vertical="center"/>
      <protection hidden="1"/>
    </xf>
    <xf numFmtId="5" fontId="0" fillId="0" borderId="0" xfId="0" applyNumberFormat="1" applyFont="1" applyBorder="1" applyAlignment="1" applyProtection="1">
      <alignment vertical="center" shrinkToFit="1"/>
      <protection hidden="1"/>
    </xf>
    <xf numFmtId="0" fontId="42" fillId="0" borderId="0" xfId="0" applyFont="1" applyAlignment="1" applyProtection="1">
      <alignment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6" fontId="0" fillId="0" borderId="33" xfId="0" applyNumberFormat="1" applyFont="1" applyBorder="1" applyAlignment="1" applyProtection="1">
      <alignment horizontal="center" vertical="center"/>
      <protection hidden="1"/>
    </xf>
    <xf numFmtId="6" fontId="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6" fillId="0" borderId="51" xfId="0" applyFont="1" applyFill="1" applyBorder="1" applyAlignment="1">
      <alignment vertical="center" shrinkToFit="1"/>
    </xf>
    <xf numFmtId="0" fontId="45" fillId="0" borderId="52" xfId="0" applyFont="1" applyBorder="1" applyAlignment="1" applyProtection="1">
      <alignment horizontal="center" vertical="center"/>
      <protection hidden="1"/>
    </xf>
    <xf numFmtId="0" fontId="45" fillId="0" borderId="53" xfId="0" applyNumberFormat="1" applyFont="1" applyFill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55" xfId="0" applyNumberFormat="1" applyFont="1" applyFill="1" applyBorder="1" applyAlignment="1" applyProtection="1">
      <alignment horizontal="center" vertical="center"/>
      <protection hidden="1"/>
    </xf>
    <xf numFmtId="0" fontId="45" fillId="25" borderId="56" xfId="0" applyNumberFormat="1" applyFont="1" applyFill="1" applyBorder="1" applyAlignment="1" applyProtection="1">
      <alignment horizontal="center" vertical="center"/>
      <protection hidden="1" locked="0"/>
    </xf>
    <xf numFmtId="0" fontId="45" fillId="25" borderId="57" xfId="0" applyNumberFormat="1" applyFont="1" applyFill="1" applyBorder="1" applyAlignment="1" applyProtection="1">
      <alignment horizontal="center" vertical="center"/>
      <protection hidden="1" locked="0"/>
    </xf>
    <xf numFmtId="0" fontId="0" fillId="3" borderId="33" xfId="0" applyNumberFormat="1" applyFill="1" applyBorder="1" applyAlignment="1" applyProtection="1">
      <alignment horizontal="center" vertical="center" shrinkToFit="1"/>
      <protection hidden="1" locked="0"/>
    </xf>
    <xf numFmtId="0" fontId="23" fillId="11" borderId="58" xfId="0" applyFont="1" applyFill="1" applyBorder="1" applyAlignment="1">
      <alignment horizontal="center" vertical="center" shrinkToFit="1"/>
    </xf>
    <xf numFmtId="0" fontId="23" fillId="11" borderId="59" xfId="0" applyFont="1" applyFill="1" applyBorder="1" applyAlignment="1">
      <alignment horizontal="center" vertical="center" shrinkToFit="1"/>
    </xf>
    <xf numFmtId="0" fontId="23" fillId="11" borderId="10" xfId="0" applyFont="1" applyFill="1" applyBorder="1" applyAlignment="1">
      <alignment horizontal="center" vertical="center" shrinkToFit="1"/>
    </xf>
    <xf numFmtId="0" fontId="23" fillId="11" borderId="11" xfId="0" applyFont="1" applyFill="1" applyBorder="1" applyAlignment="1">
      <alignment horizontal="center" vertical="center" shrinkToFit="1"/>
    </xf>
    <xf numFmtId="0" fontId="0" fillId="24" borderId="60" xfId="0" applyFont="1" applyFill="1" applyBorder="1" applyAlignment="1" applyProtection="1">
      <alignment horizontal="center" vertical="center" shrinkToFit="1"/>
      <protection hidden="1"/>
    </xf>
    <xf numFmtId="0" fontId="0" fillId="24" borderId="61" xfId="0" applyFont="1" applyFill="1" applyBorder="1" applyAlignment="1" applyProtection="1">
      <alignment horizontal="center" vertical="center" shrinkToFit="1"/>
      <protection hidden="1"/>
    </xf>
    <xf numFmtId="0" fontId="29" fillId="24" borderId="62" xfId="0" applyFont="1" applyFill="1" applyBorder="1" applyAlignment="1" applyProtection="1">
      <alignment horizontal="center" vertical="center" wrapText="1" shrinkToFit="1"/>
      <protection hidden="1"/>
    </xf>
    <xf numFmtId="0" fontId="29" fillId="24" borderId="63" xfId="0" applyFont="1" applyFill="1" applyBorder="1" applyAlignment="1" applyProtection="1">
      <alignment horizontal="center" vertical="center" shrinkToFit="1"/>
      <protection hidden="1"/>
    </xf>
    <xf numFmtId="0" fontId="0" fillId="24" borderId="64" xfId="0" applyFont="1" applyFill="1" applyBorder="1" applyAlignment="1" applyProtection="1">
      <alignment horizontal="center" vertical="center" shrinkToFit="1"/>
      <protection hidden="1"/>
    </xf>
    <xf numFmtId="0" fontId="0" fillId="24" borderId="65" xfId="0" applyFont="1" applyFill="1" applyBorder="1" applyAlignment="1" applyProtection="1">
      <alignment horizontal="center" vertical="center" shrinkToFit="1"/>
      <protection hidden="1"/>
    </xf>
    <xf numFmtId="0" fontId="0" fillId="0" borderId="66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0" fillId="0" borderId="75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45" fillId="25" borderId="76" xfId="0" applyNumberFormat="1" applyFont="1" applyFill="1" applyBorder="1" applyAlignment="1" applyProtection="1">
      <alignment horizontal="center" vertical="center"/>
      <protection hidden="1" locked="0"/>
    </xf>
    <xf numFmtId="0" fontId="45" fillId="25" borderId="77" xfId="0" applyNumberFormat="1" applyFont="1" applyFill="1" applyBorder="1" applyAlignment="1" applyProtection="1">
      <alignment horizontal="center" vertical="center"/>
      <protection hidden="1" locked="0"/>
    </xf>
    <xf numFmtId="0" fontId="0" fillId="24" borderId="17" xfId="0" applyFont="1" applyFill="1" applyBorder="1" applyAlignment="1" applyProtection="1">
      <alignment horizontal="center" vertical="center" shrinkToFit="1"/>
      <protection hidden="1"/>
    </xf>
    <xf numFmtId="0" fontId="0" fillId="24" borderId="78" xfId="0" applyFont="1" applyFill="1" applyBorder="1" applyAlignment="1" applyProtection="1">
      <alignment horizontal="center" vertical="center" shrinkToFit="1"/>
      <protection hidden="1"/>
    </xf>
    <xf numFmtId="0" fontId="0" fillId="24" borderId="79" xfId="0" applyFont="1" applyFill="1" applyBorder="1" applyAlignment="1" applyProtection="1">
      <alignment horizontal="center" vertical="center" shrinkToFit="1"/>
      <protection hidden="1"/>
    </xf>
    <xf numFmtId="0" fontId="0" fillId="24" borderId="80" xfId="0" applyFont="1" applyFill="1" applyBorder="1" applyAlignment="1" applyProtection="1">
      <alignment horizontal="center" vertical="center" shrinkToFit="1"/>
      <protection hidden="1"/>
    </xf>
    <xf numFmtId="0" fontId="0" fillId="24" borderId="65" xfId="0" applyFont="1" applyFill="1" applyBorder="1" applyAlignment="1" applyProtection="1">
      <alignment horizontal="center" vertical="center" textRotation="255" shrinkToFit="1"/>
      <protection hidden="1"/>
    </xf>
    <xf numFmtId="0" fontId="0" fillId="24" borderId="80" xfId="0" applyFont="1" applyFill="1" applyBorder="1" applyAlignment="1" applyProtection="1">
      <alignment horizontal="center" vertical="center" textRotation="255" shrinkToFit="1"/>
      <protection hidden="1"/>
    </xf>
    <xf numFmtId="0" fontId="27" fillId="3" borderId="81" xfId="0" applyFont="1" applyFill="1" applyBorder="1" applyAlignment="1" applyProtection="1">
      <alignment horizontal="center" shrinkToFit="1"/>
      <protection hidden="1" locked="0"/>
    </xf>
    <xf numFmtId="0" fontId="27" fillId="3" borderId="82" xfId="0" applyFont="1" applyFill="1" applyBorder="1" applyAlignment="1" applyProtection="1">
      <alignment horizontal="center" shrinkToFit="1"/>
      <protection hidden="1" locked="0"/>
    </xf>
    <xf numFmtId="0" fontId="0" fillId="0" borderId="83" xfId="0" applyFont="1" applyBorder="1" applyAlignment="1" applyProtection="1">
      <alignment horizontal="center" vertical="center"/>
      <protection hidden="1"/>
    </xf>
    <xf numFmtId="0" fontId="0" fillId="0" borderId="84" xfId="0" applyFont="1" applyBorder="1" applyAlignment="1" applyProtection="1">
      <alignment horizontal="center" vertical="center"/>
      <protection hidden="1"/>
    </xf>
    <xf numFmtId="0" fontId="26" fillId="3" borderId="83" xfId="0" applyFont="1" applyFill="1" applyBorder="1" applyAlignment="1" applyProtection="1">
      <alignment horizontal="center" vertical="center" shrinkToFit="1"/>
      <protection hidden="1" locked="0"/>
    </xf>
    <xf numFmtId="0" fontId="26" fillId="3" borderId="84" xfId="0" applyFont="1" applyFill="1" applyBorder="1" applyAlignment="1" applyProtection="1">
      <alignment horizontal="center" vertical="center" shrinkToFit="1"/>
      <protection hidden="1" locked="0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horizontal="center" vertical="center" wrapText="1"/>
      <protection hidden="1"/>
    </xf>
    <xf numFmtId="0" fontId="26" fillId="3" borderId="14" xfId="0" applyFont="1" applyFill="1" applyBorder="1" applyAlignment="1" applyProtection="1">
      <alignment horizontal="center" vertical="center" shrinkToFit="1"/>
      <protection hidden="1" locked="0"/>
    </xf>
    <xf numFmtId="0" fontId="26" fillId="3" borderId="67" xfId="0" applyFont="1" applyFill="1" applyBorder="1" applyAlignment="1" applyProtection="1">
      <alignment horizontal="center" vertical="center" shrinkToFit="1"/>
      <protection hidden="1" locked="0"/>
    </xf>
    <xf numFmtId="0" fontId="26" fillId="3" borderId="68" xfId="0" applyFont="1" applyFill="1" applyBorder="1" applyAlignment="1" applyProtection="1">
      <alignment horizontal="center" vertical="center" shrinkToFit="1"/>
      <protection hidden="1" locked="0"/>
    </xf>
    <xf numFmtId="0" fontId="25" fillId="0" borderId="0" xfId="0" applyFont="1" applyAlignment="1" applyProtection="1">
      <alignment horizontal="center" vertical="center"/>
      <protection hidden="1"/>
    </xf>
    <xf numFmtId="176" fontId="0" fillId="0" borderId="0" xfId="0" applyNumberFormat="1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0" fillId="0" borderId="85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26" fillId="3" borderId="86" xfId="0" applyFont="1" applyFill="1" applyBorder="1" applyAlignment="1" applyProtection="1">
      <alignment horizontal="right" vertical="center" shrinkToFit="1"/>
      <protection hidden="1" locked="0"/>
    </xf>
    <xf numFmtId="0" fontId="26" fillId="3" borderId="87" xfId="0" applyFont="1" applyFill="1" applyBorder="1" applyAlignment="1" applyProtection="1">
      <alignment horizontal="right" vertical="center" shrinkToFit="1"/>
      <protection hidden="1" locked="0"/>
    </xf>
    <xf numFmtId="0" fontId="26" fillId="3" borderId="85" xfId="0" applyFont="1" applyFill="1" applyBorder="1" applyAlignment="1" applyProtection="1">
      <alignment horizontal="left" vertical="center" shrinkToFit="1"/>
      <protection hidden="1" locked="0"/>
    </xf>
    <xf numFmtId="0" fontId="26" fillId="3" borderId="82" xfId="0" applyFont="1" applyFill="1" applyBorder="1" applyAlignment="1" applyProtection="1">
      <alignment horizontal="left" vertical="center" shrinkToFit="1"/>
      <protection hidden="1" locked="0"/>
    </xf>
    <xf numFmtId="0" fontId="26" fillId="3" borderId="24" xfId="0" applyFont="1" applyFill="1" applyBorder="1" applyAlignment="1" applyProtection="1">
      <alignment horizontal="left" vertical="center" shrinkToFit="1"/>
      <protection hidden="1" locked="0"/>
    </xf>
    <xf numFmtId="0" fontId="26" fillId="3" borderId="88" xfId="0" applyFont="1" applyFill="1" applyBorder="1" applyAlignment="1" applyProtection="1">
      <alignment horizontal="left" vertical="center" shrinkToFit="1"/>
      <protection hidden="1" locked="0"/>
    </xf>
    <xf numFmtId="0" fontId="0" fillId="0" borderId="82" xfId="0" applyFont="1" applyBorder="1" applyAlignment="1" applyProtection="1">
      <alignment horizontal="center" vertical="center"/>
      <protection hidden="1"/>
    </xf>
    <xf numFmtId="0" fontId="0" fillId="0" borderId="88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6" fillId="3" borderId="81" xfId="0" applyFont="1" applyFill="1" applyBorder="1" applyAlignment="1" applyProtection="1">
      <alignment horizontal="center" vertical="center" shrinkToFit="1"/>
      <protection hidden="1" locked="0"/>
    </xf>
    <xf numFmtId="0" fontId="26" fillId="3" borderId="85" xfId="0" applyFont="1" applyFill="1" applyBorder="1" applyAlignment="1" applyProtection="1">
      <alignment horizontal="center" vertical="center" shrinkToFit="1"/>
      <protection hidden="1" locked="0"/>
    </xf>
    <xf numFmtId="0" fontId="26" fillId="3" borderId="82" xfId="0" applyFont="1" applyFill="1" applyBorder="1" applyAlignment="1" applyProtection="1">
      <alignment horizontal="center" vertical="center" shrinkToFit="1"/>
      <protection hidden="1" locked="0"/>
    </xf>
    <xf numFmtId="0" fontId="26" fillId="3" borderId="33" xfId="0" applyFont="1" applyFill="1" applyBorder="1" applyAlignment="1" applyProtection="1">
      <alignment horizontal="center" vertical="center" shrinkToFit="1"/>
      <protection hidden="1" locked="0"/>
    </xf>
    <xf numFmtId="0" fontId="26" fillId="3" borderId="24" xfId="0" applyFont="1" applyFill="1" applyBorder="1" applyAlignment="1" applyProtection="1">
      <alignment horizontal="center" vertical="center" shrinkToFit="1"/>
      <protection hidden="1" locked="0"/>
    </xf>
    <xf numFmtId="0" fontId="26" fillId="3" borderId="88" xfId="0" applyFont="1" applyFill="1" applyBorder="1" applyAlignment="1" applyProtection="1">
      <alignment horizontal="center" vertical="center" shrinkToFit="1"/>
      <protection hidden="1" locked="0"/>
    </xf>
    <xf numFmtId="6" fontId="0" fillId="0" borderId="89" xfId="0" applyNumberFormat="1" applyFont="1" applyBorder="1" applyAlignment="1" applyProtection="1">
      <alignment horizontal="center" vertical="center"/>
      <protection hidden="1"/>
    </xf>
    <xf numFmtId="6" fontId="0" fillId="0" borderId="24" xfId="0" applyNumberFormat="1" applyFont="1" applyBorder="1" applyAlignment="1" applyProtection="1">
      <alignment horizontal="center" vertical="center"/>
      <protection hidden="1"/>
    </xf>
    <xf numFmtId="6" fontId="0" fillId="0" borderId="88" xfId="0" applyNumberFormat="1" applyFont="1" applyBorder="1" applyAlignment="1" applyProtection="1">
      <alignment horizontal="center" vertical="center"/>
      <protection hidden="1"/>
    </xf>
    <xf numFmtId="6" fontId="45" fillId="0" borderId="90" xfId="0" applyNumberFormat="1" applyFont="1" applyBorder="1" applyAlignment="1" applyProtection="1">
      <alignment horizontal="center" vertical="center"/>
      <protection hidden="1"/>
    </xf>
    <xf numFmtId="6" fontId="45" fillId="0" borderId="91" xfId="0" applyNumberFormat="1" applyFont="1" applyBorder="1" applyAlignment="1" applyProtection="1">
      <alignment horizontal="center" vertical="center"/>
      <protection hidden="1"/>
    </xf>
    <xf numFmtId="6" fontId="45" fillId="0" borderId="92" xfId="0" applyNumberFormat="1" applyFont="1" applyBorder="1" applyAlignment="1" applyProtection="1">
      <alignment horizontal="center" vertical="center"/>
      <protection hidden="1"/>
    </xf>
    <xf numFmtId="6" fontId="45" fillId="0" borderId="93" xfId="0" applyNumberFormat="1" applyFont="1" applyBorder="1" applyAlignment="1" applyProtection="1">
      <alignment horizontal="center" vertical="center"/>
      <protection hidden="1"/>
    </xf>
    <xf numFmtId="0" fontId="45" fillId="25" borderId="94" xfId="0" applyNumberFormat="1" applyFont="1" applyFill="1" applyBorder="1" applyAlignment="1" applyProtection="1">
      <alignment horizontal="center" vertical="center"/>
      <protection hidden="1" locked="0"/>
    </xf>
    <xf numFmtId="0" fontId="45" fillId="25" borderId="95" xfId="0" applyNumberFormat="1" applyFont="1" applyFill="1" applyBorder="1" applyAlignment="1" applyProtection="1">
      <alignment horizontal="center" vertical="center"/>
      <protection hidden="1" locked="0"/>
    </xf>
    <xf numFmtId="0" fontId="45" fillId="25" borderId="5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8" xfId="0" applyFont="1" applyBorder="1" applyAlignment="1" applyProtection="1">
      <alignment horizontal="center" vertical="center" wrapText="1"/>
      <protection hidden="1"/>
    </xf>
    <xf numFmtId="0" fontId="33" fillId="11" borderId="10" xfId="0" applyFont="1" applyFill="1" applyBorder="1" applyAlignment="1" applyProtection="1">
      <alignment horizontal="left" vertical="center" shrinkToFit="1"/>
      <protection hidden="1"/>
    </xf>
    <xf numFmtId="0" fontId="33" fillId="11" borderId="0" xfId="0" applyFont="1" applyFill="1" applyBorder="1" applyAlignment="1" applyProtection="1">
      <alignment horizontal="left" vertical="center" shrinkToFit="1"/>
      <protection hidden="1"/>
    </xf>
    <xf numFmtId="0" fontId="33" fillId="11" borderId="11" xfId="0" applyFont="1" applyFill="1" applyBorder="1" applyAlignment="1" applyProtection="1">
      <alignment horizontal="left" vertical="center" shrinkToFit="1"/>
      <protection hidden="1"/>
    </xf>
    <xf numFmtId="0" fontId="43" fillId="11" borderId="10" xfId="0" applyFont="1" applyFill="1" applyBorder="1" applyAlignment="1" applyProtection="1">
      <alignment horizontal="left" vertical="center" shrinkToFit="1"/>
      <protection hidden="1"/>
    </xf>
    <xf numFmtId="0" fontId="43" fillId="11" borderId="0" xfId="0" applyFont="1" applyFill="1" applyBorder="1" applyAlignment="1" applyProtection="1">
      <alignment horizontal="left" vertical="center" shrinkToFit="1"/>
      <protection hidden="1"/>
    </xf>
    <xf numFmtId="0" fontId="43" fillId="11" borderId="11" xfId="0" applyFont="1" applyFill="1" applyBorder="1" applyAlignment="1" applyProtection="1">
      <alignment horizontal="left" vertical="center" shrinkToFit="1"/>
      <protection hidden="1"/>
    </xf>
    <xf numFmtId="0" fontId="33" fillId="11" borderId="12" xfId="0" applyFont="1" applyFill="1" applyBorder="1" applyAlignment="1" applyProtection="1">
      <alignment horizontal="left" vertical="center" shrinkToFit="1"/>
      <protection hidden="1"/>
    </xf>
    <xf numFmtId="0" fontId="33" fillId="11" borderId="96" xfId="0" applyFont="1" applyFill="1" applyBorder="1" applyAlignment="1" applyProtection="1">
      <alignment horizontal="left" vertical="center" shrinkToFit="1"/>
      <protection hidden="1"/>
    </xf>
    <xf numFmtId="0" fontId="33" fillId="11" borderId="13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31" fillId="0" borderId="14" xfId="0" applyFont="1" applyBorder="1" applyAlignment="1" applyProtection="1">
      <alignment horizontal="center" vertical="center" shrinkToFit="1"/>
      <protection hidden="1"/>
    </xf>
    <xf numFmtId="0" fontId="31" fillId="0" borderId="67" xfId="0" applyFont="1" applyBorder="1" applyAlignment="1" applyProtection="1">
      <alignment horizontal="center" vertical="center" shrinkToFit="1"/>
      <protection hidden="1"/>
    </xf>
    <xf numFmtId="0" fontId="31" fillId="0" borderId="68" xfId="0" applyFont="1" applyBorder="1" applyAlignment="1" applyProtection="1">
      <alignment horizontal="center" vertical="center" shrinkToFit="1"/>
      <protection hidden="1"/>
    </xf>
    <xf numFmtId="0" fontId="32" fillId="11" borderId="58" xfId="0" applyFont="1" applyFill="1" applyBorder="1" applyAlignment="1" applyProtection="1">
      <alignment horizontal="left" vertical="center" shrinkToFit="1"/>
      <protection hidden="1"/>
    </xf>
    <xf numFmtId="0" fontId="32" fillId="11" borderId="97" xfId="0" applyFont="1" applyFill="1" applyBorder="1" applyAlignment="1" applyProtection="1">
      <alignment horizontal="left" vertical="center" shrinkToFit="1"/>
      <protection hidden="1"/>
    </xf>
    <xf numFmtId="0" fontId="32" fillId="11" borderId="59" xfId="0" applyFont="1" applyFill="1" applyBorder="1" applyAlignment="1" applyProtection="1">
      <alignment horizontal="left" vertical="center" shrinkToFit="1"/>
      <protection hidden="1"/>
    </xf>
    <xf numFmtId="0" fontId="34" fillId="11" borderId="10" xfId="0" applyFont="1" applyFill="1" applyBorder="1" applyAlignment="1" applyProtection="1">
      <alignment horizontal="left" vertical="center" shrinkToFit="1"/>
      <protection hidden="1"/>
    </xf>
    <xf numFmtId="0" fontId="34" fillId="11" borderId="0" xfId="0" applyFont="1" applyFill="1" applyBorder="1" applyAlignment="1" applyProtection="1">
      <alignment horizontal="left" vertical="center" shrinkToFit="1"/>
      <protection hidden="1"/>
    </xf>
    <xf numFmtId="0" fontId="34" fillId="11" borderId="11" xfId="0" applyFont="1" applyFill="1" applyBorder="1" applyAlignment="1" applyProtection="1">
      <alignment horizontal="left" vertical="center" shrinkToFit="1"/>
      <protection hidden="1"/>
    </xf>
    <xf numFmtId="0" fontId="0" fillId="0" borderId="81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36" fillId="0" borderId="98" xfId="0" applyFont="1" applyFill="1" applyBorder="1" applyAlignment="1">
      <alignment horizontal="center" vertical="center" shrinkToFit="1"/>
    </xf>
    <xf numFmtId="0" fontId="36" fillId="0" borderId="99" xfId="0" applyFont="1" applyFill="1" applyBorder="1" applyAlignment="1">
      <alignment horizontal="center" vertical="center" shrinkToFit="1"/>
    </xf>
    <xf numFmtId="0" fontId="36" fillId="0" borderId="81" xfId="0" applyFont="1" applyFill="1" applyBorder="1" applyAlignment="1">
      <alignment horizontal="center" vertical="center" shrinkToFit="1"/>
    </xf>
    <xf numFmtId="0" fontId="36" fillId="0" borderId="85" xfId="0" applyFont="1" applyFill="1" applyBorder="1" applyAlignment="1">
      <alignment horizontal="center" vertical="center" shrinkToFit="1"/>
    </xf>
    <xf numFmtId="0" fontId="36" fillId="0" borderId="10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101" xfId="0" applyFont="1" applyFill="1" applyBorder="1" applyAlignment="1">
      <alignment horizontal="center" vertical="center" shrinkToFit="1"/>
    </xf>
    <xf numFmtId="0" fontId="36" fillId="0" borderId="102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7</xdr:row>
      <xdr:rowOff>0</xdr:rowOff>
    </xdr:from>
    <xdr:to>
      <xdr:col>2</xdr:col>
      <xdr:colOff>9906000</xdr:colOff>
      <xdr:row>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71625"/>
          <a:ext cx="10191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9</xdr:row>
      <xdr:rowOff>180975</xdr:rowOff>
    </xdr:from>
    <xdr:to>
      <xdr:col>5</xdr:col>
      <xdr:colOff>266700</xdr:colOff>
      <xdr:row>9</xdr:row>
      <xdr:rowOff>361950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0669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866775</xdr:colOff>
      <xdr:row>7</xdr:row>
      <xdr:rowOff>171450</xdr:rowOff>
    </xdr:from>
    <xdr:to>
      <xdr:col>10</xdr:col>
      <xdr:colOff>1133475</xdr:colOff>
      <xdr:row>8</xdr:row>
      <xdr:rowOff>180975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5049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1.193\share1\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4">
          <cell r="D4">
            <v>1</v>
          </cell>
        </row>
        <row r="5">
          <cell r="B5" t="str">
            <v>徳　島</v>
          </cell>
          <cell r="D5">
            <v>2</v>
          </cell>
          <cell r="V5" t="str">
            <v>徳島</v>
          </cell>
        </row>
        <row r="6">
          <cell r="B6" t="str">
            <v>香　川</v>
          </cell>
          <cell r="V6" t="str">
            <v>香川</v>
          </cell>
        </row>
        <row r="7">
          <cell r="B7" t="str">
            <v>愛　媛</v>
          </cell>
          <cell r="V7" t="str">
            <v>愛媛</v>
          </cell>
        </row>
        <row r="8">
          <cell r="B8" t="str">
            <v>高　知</v>
          </cell>
          <cell r="V8" t="str">
            <v>高知</v>
          </cell>
        </row>
        <row r="10">
          <cell r="B10" t="str">
            <v>北海道</v>
          </cell>
          <cell r="V10" t="str">
            <v>北海道</v>
          </cell>
        </row>
        <row r="11">
          <cell r="B11" t="str">
            <v>青　森</v>
          </cell>
          <cell r="V11" t="str">
            <v>青森</v>
          </cell>
        </row>
        <row r="12">
          <cell r="B12" t="str">
            <v>岩　手</v>
          </cell>
          <cell r="V12" t="str">
            <v>岩手</v>
          </cell>
        </row>
        <row r="13">
          <cell r="B13" t="str">
            <v>宮　城</v>
          </cell>
          <cell r="V13" t="str">
            <v>宮城</v>
          </cell>
        </row>
        <row r="14">
          <cell r="B14" t="str">
            <v>秋　田</v>
          </cell>
          <cell r="V14" t="str">
            <v>秋田</v>
          </cell>
        </row>
        <row r="15">
          <cell r="B15" t="str">
            <v>山　形</v>
          </cell>
          <cell r="V15" t="str">
            <v>山形</v>
          </cell>
        </row>
        <row r="16">
          <cell r="B16" t="str">
            <v>福　島</v>
          </cell>
          <cell r="V16" t="str">
            <v>福島</v>
          </cell>
        </row>
        <row r="17">
          <cell r="B17" t="str">
            <v>茨　城</v>
          </cell>
          <cell r="V17" t="str">
            <v>茨城</v>
          </cell>
        </row>
        <row r="18">
          <cell r="B18" t="str">
            <v>栃　木</v>
          </cell>
          <cell r="V18" t="str">
            <v>栃木</v>
          </cell>
        </row>
        <row r="19">
          <cell r="B19" t="str">
            <v>群　馬</v>
          </cell>
          <cell r="V19" t="str">
            <v>群馬</v>
          </cell>
        </row>
        <row r="20">
          <cell r="B20" t="str">
            <v>埼　玉</v>
          </cell>
          <cell r="V20" t="str">
            <v>埼玉</v>
          </cell>
        </row>
        <row r="21">
          <cell r="B21" t="str">
            <v>千　葉</v>
          </cell>
          <cell r="V21" t="str">
            <v>千葉</v>
          </cell>
        </row>
        <row r="22">
          <cell r="B22" t="str">
            <v>東　京</v>
          </cell>
          <cell r="V22" t="str">
            <v>東京</v>
          </cell>
        </row>
        <row r="23">
          <cell r="B23" t="str">
            <v>神奈川</v>
          </cell>
          <cell r="V23" t="str">
            <v>神奈川</v>
          </cell>
        </row>
        <row r="24">
          <cell r="B24" t="str">
            <v>新　潟</v>
          </cell>
          <cell r="V24" t="str">
            <v>新潟</v>
          </cell>
        </row>
        <row r="25">
          <cell r="B25" t="str">
            <v>富　山</v>
          </cell>
          <cell r="V25" t="str">
            <v>富山</v>
          </cell>
        </row>
        <row r="26">
          <cell r="B26" t="str">
            <v>石　川</v>
          </cell>
          <cell r="V26" t="str">
            <v>石川</v>
          </cell>
        </row>
        <row r="27">
          <cell r="B27" t="str">
            <v>福　井</v>
          </cell>
          <cell r="F27" t="str">
            <v>小学校</v>
          </cell>
          <cell r="V27" t="str">
            <v>福井</v>
          </cell>
        </row>
        <row r="28">
          <cell r="B28" t="str">
            <v>山　梨</v>
          </cell>
          <cell r="F28" t="str">
            <v>中学校</v>
          </cell>
          <cell r="V28" t="str">
            <v>山梨</v>
          </cell>
        </row>
        <row r="29">
          <cell r="B29" t="str">
            <v>長　野</v>
          </cell>
          <cell r="F29" t="str">
            <v>高校</v>
          </cell>
          <cell r="V29" t="str">
            <v>長野</v>
          </cell>
        </row>
        <row r="30">
          <cell r="B30" t="str">
            <v>岐　阜</v>
          </cell>
          <cell r="F30" t="str">
            <v>一般</v>
          </cell>
          <cell r="V30" t="str">
            <v>岐阜</v>
          </cell>
        </row>
        <row r="31">
          <cell r="B31" t="str">
            <v>静　岡</v>
          </cell>
          <cell r="V31" t="str">
            <v>静岡</v>
          </cell>
        </row>
        <row r="32">
          <cell r="B32" t="str">
            <v>愛　知</v>
          </cell>
          <cell r="V32" t="str">
            <v>愛知</v>
          </cell>
        </row>
        <row r="33">
          <cell r="B33" t="str">
            <v>三　重</v>
          </cell>
          <cell r="V33" t="str">
            <v>三重</v>
          </cell>
        </row>
        <row r="34">
          <cell r="B34" t="str">
            <v>滋　賀</v>
          </cell>
          <cell r="V34" t="str">
            <v>滋賀</v>
          </cell>
        </row>
        <row r="35">
          <cell r="B35" t="str">
            <v>京　都</v>
          </cell>
          <cell r="V35" t="str">
            <v>京都</v>
          </cell>
        </row>
        <row r="36">
          <cell r="B36" t="str">
            <v>大　阪</v>
          </cell>
          <cell r="V36" t="str">
            <v>大阪</v>
          </cell>
        </row>
        <row r="37">
          <cell r="B37" t="str">
            <v>兵　庫</v>
          </cell>
          <cell r="V37" t="str">
            <v>兵庫</v>
          </cell>
        </row>
        <row r="38">
          <cell r="B38" t="str">
            <v>奈　良</v>
          </cell>
          <cell r="V38" t="str">
            <v>奈良</v>
          </cell>
        </row>
        <row r="39">
          <cell r="B39" t="str">
            <v>和歌山</v>
          </cell>
          <cell r="V39" t="str">
            <v>和歌山</v>
          </cell>
        </row>
        <row r="40">
          <cell r="B40" t="str">
            <v>鳥　取</v>
          </cell>
          <cell r="V40" t="str">
            <v>鳥取</v>
          </cell>
        </row>
        <row r="41">
          <cell r="B41" t="str">
            <v>島　根</v>
          </cell>
          <cell r="V41" t="str">
            <v>島根</v>
          </cell>
        </row>
        <row r="42">
          <cell r="B42" t="str">
            <v>岡　山</v>
          </cell>
          <cell r="V42" t="str">
            <v>岡山</v>
          </cell>
        </row>
        <row r="43">
          <cell r="B43" t="str">
            <v>広　島</v>
          </cell>
          <cell r="V43" t="str">
            <v>広島</v>
          </cell>
        </row>
        <row r="44">
          <cell r="B44" t="str">
            <v>山　口</v>
          </cell>
          <cell r="V44" t="str">
            <v>山口</v>
          </cell>
        </row>
        <row r="45">
          <cell r="B45" t="str">
            <v>福　岡</v>
          </cell>
          <cell r="V45" t="str">
            <v>福岡</v>
          </cell>
        </row>
        <row r="46">
          <cell r="B46" t="str">
            <v>佐　賀</v>
          </cell>
          <cell r="V46" t="str">
            <v>佐賀</v>
          </cell>
        </row>
        <row r="47">
          <cell r="B47" t="str">
            <v>長　崎</v>
          </cell>
          <cell r="V47" t="str">
            <v>長崎</v>
          </cell>
        </row>
        <row r="48">
          <cell r="B48" t="str">
            <v>熊　本</v>
          </cell>
          <cell r="V48" t="str">
            <v>熊本</v>
          </cell>
        </row>
        <row r="49">
          <cell r="B49" t="str">
            <v>大　分</v>
          </cell>
          <cell r="V49" t="str">
            <v>大分</v>
          </cell>
        </row>
        <row r="50">
          <cell r="B50" t="str">
            <v>宮　崎</v>
          </cell>
          <cell r="V50" t="str">
            <v>宮崎</v>
          </cell>
        </row>
        <row r="51">
          <cell r="B51" t="str">
            <v>鹿児島</v>
          </cell>
          <cell r="V51" t="str">
            <v>鹿児島</v>
          </cell>
        </row>
        <row r="52">
          <cell r="B52" t="str">
            <v>沖　縄</v>
          </cell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2" bestFit="1" customWidth="1"/>
    <col min="3" max="3" width="141.625" style="1" bestFit="1" customWidth="1"/>
    <col min="4" max="4" width="9.00390625" style="1" bestFit="1" customWidth="1"/>
    <col min="5" max="16384" width="9.00390625" style="1" customWidth="1"/>
  </cols>
  <sheetData>
    <row r="1" ht="6.75" customHeight="1"/>
    <row r="2" spans="2:3" ht="19.5" customHeight="1">
      <c r="B2" s="130" t="s">
        <v>5</v>
      </c>
      <c r="C2" s="131"/>
    </row>
    <row r="3" spans="2:3" ht="19.5" customHeight="1">
      <c r="B3" s="132"/>
      <c r="C3" s="133"/>
    </row>
    <row r="4" spans="2:3" ht="19.5" customHeight="1">
      <c r="B4" s="3" t="s">
        <v>2</v>
      </c>
      <c r="C4" s="4" t="s">
        <v>309</v>
      </c>
    </row>
    <row r="5" spans="2:3" ht="19.5" customHeight="1">
      <c r="B5" s="3" t="s">
        <v>11</v>
      </c>
      <c r="C5" s="4" t="s">
        <v>308</v>
      </c>
    </row>
    <row r="6" spans="2:3" ht="19.5" customHeight="1">
      <c r="B6" s="3" t="s">
        <v>18</v>
      </c>
      <c r="C6" s="4" t="s">
        <v>15</v>
      </c>
    </row>
    <row r="7" spans="2:3" ht="19.5" customHeight="1">
      <c r="B7" s="3" t="s">
        <v>7</v>
      </c>
      <c r="C7" s="4" t="s">
        <v>14</v>
      </c>
    </row>
    <row r="8" spans="2:3" ht="19.5" customHeight="1">
      <c r="B8" s="3"/>
      <c r="C8" s="4"/>
    </row>
    <row r="9" spans="2:3" ht="19.5" customHeight="1">
      <c r="B9" s="3"/>
      <c r="C9" s="4"/>
    </row>
    <row r="10" spans="2:3" ht="19.5" customHeight="1">
      <c r="B10" s="3" t="s">
        <v>17</v>
      </c>
      <c r="C10" s="4" t="s">
        <v>8</v>
      </c>
    </row>
    <row r="11" spans="2:3" ht="19.5" customHeight="1">
      <c r="B11" s="3" t="s">
        <v>6</v>
      </c>
      <c r="C11" s="4" t="s">
        <v>20</v>
      </c>
    </row>
    <row r="12" spans="2:3" ht="19.5" customHeight="1">
      <c r="B12" s="3" t="s">
        <v>22</v>
      </c>
      <c r="C12" s="5" t="s">
        <v>25</v>
      </c>
    </row>
    <row r="13" spans="2:3" ht="19.5" customHeight="1">
      <c r="B13" s="3"/>
      <c r="C13" s="4" t="s">
        <v>26</v>
      </c>
    </row>
    <row r="14" spans="2:3" ht="19.5" customHeight="1">
      <c r="B14" s="3"/>
      <c r="C14" s="5" t="s">
        <v>24</v>
      </c>
    </row>
    <row r="15" spans="2:3" ht="19.5" customHeight="1">
      <c r="B15" s="3"/>
      <c r="C15" s="5" t="s">
        <v>30</v>
      </c>
    </row>
    <row r="16" spans="2:3" ht="19.5" customHeight="1">
      <c r="B16" s="3" t="s">
        <v>28</v>
      </c>
      <c r="C16" s="4" t="s">
        <v>31</v>
      </c>
    </row>
    <row r="17" spans="2:3" ht="19.5" customHeight="1">
      <c r="B17" s="3" t="s">
        <v>34</v>
      </c>
      <c r="C17" s="4" t="s">
        <v>9</v>
      </c>
    </row>
    <row r="18" spans="2:3" ht="19.5" customHeight="1">
      <c r="B18" s="3" t="s">
        <v>36</v>
      </c>
      <c r="C18" s="6" t="s">
        <v>38</v>
      </c>
    </row>
    <row r="19" spans="2:3" ht="19.5" customHeight="1">
      <c r="B19" s="3"/>
      <c r="C19" s="4" t="s">
        <v>41</v>
      </c>
    </row>
    <row r="20" spans="2:3" ht="19.5" customHeight="1">
      <c r="B20" s="3"/>
      <c r="C20" s="4" t="s">
        <v>43</v>
      </c>
    </row>
    <row r="21" spans="2:3" ht="19.5" customHeight="1">
      <c r="B21" s="3"/>
      <c r="C21" s="5" t="s">
        <v>46</v>
      </c>
    </row>
    <row r="22" spans="2:3" ht="19.5" customHeight="1">
      <c r="B22" s="3" t="s">
        <v>49</v>
      </c>
      <c r="C22" s="5" t="s">
        <v>19</v>
      </c>
    </row>
    <row r="23" spans="2:3" ht="19.5" customHeight="1">
      <c r="B23" s="3" t="s">
        <v>21</v>
      </c>
      <c r="C23" s="4" t="s">
        <v>51</v>
      </c>
    </row>
    <row r="24" spans="2:3" ht="19.5" customHeight="1">
      <c r="B24" s="7"/>
      <c r="C24" s="8" t="s">
        <v>52</v>
      </c>
    </row>
    <row r="25" ht="15.75">
      <c r="C25" s="1" t="s">
        <v>37</v>
      </c>
    </row>
  </sheetData>
  <sheetProtection sheet="1"/>
  <mergeCells count="1">
    <mergeCell ref="B2:C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21"/>
  <sheetViews>
    <sheetView showGridLines="0" view="pageBreakPreview" zoomScaleSheetLayoutView="100" zoomScalePageLayoutView="0" workbookViewId="0" topLeftCell="A1">
      <selection activeCell="C8" sqref="C8:C9"/>
    </sheetView>
  </sheetViews>
  <sheetFormatPr defaultColWidth="0" defaultRowHeight="13.5"/>
  <cols>
    <col min="1" max="1" width="3.50390625" style="9" bestFit="1" customWidth="1"/>
    <col min="2" max="2" width="6.25390625" style="9" customWidth="1"/>
    <col min="3" max="3" width="12.50390625" style="9" customWidth="1"/>
    <col min="4" max="4" width="15.625" style="9" customWidth="1"/>
    <col min="5" max="6" width="4.375" style="10" customWidth="1"/>
    <col min="7" max="7" width="6.75390625" style="10" customWidth="1"/>
    <col min="8" max="8" width="12.625" style="11" customWidth="1"/>
    <col min="9" max="9" width="9.125" style="9" customWidth="1"/>
    <col min="10" max="10" width="9.125" style="11" customWidth="1"/>
    <col min="11" max="11" width="15.625" style="9" customWidth="1"/>
    <col min="12" max="12" width="12.625" style="11" customWidth="1"/>
    <col min="13" max="13" width="9.125" style="9" customWidth="1"/>
    <col min="14" max="14" width="9.125" style="12" customWidth="1"/>
    <col min="15" max="15" width="15.625" style="12" customWidth="1"/>
    <col min="16" max="16" width="2.00390625" style="12" customWidth="1"/>
    <col min="17" max="17" width="5.875" style="9" hidden="1" customWidth="1"/>
    <col min="18" max="18" width="2.50390625" style="9" hidden="1" customWidth="1"/>
    <col min="19" max="19" width="5.25390625" style="9" hidden="1" customWidth="1"/>
    <col min="20" max="20" width="3.50390625" style="9" hidden="1" customWidth="1"/>
    <col min="21" max="254" width="9.00390625" style="9" customWidth="1"/>
    <col min="255" max="255" width="6.625" style="9" hidden="1" customWidth="1"/>
    <col min="256" max="16384" width="6.625" style="9" hidden="1" customWidth="1"/>
  </cols>
  <sheetData>
    <row r="1" spans="1:16" ht="24">
      <c r="A1" s="171" t="s">
        <v>310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3"/>
    </row>
    <row r="2" spans="1:16" ht="13.5">
      <c r="A2" s="121"/>
      <c r="B2" s="121"/>
      <c r="C2" s="121"/>
      <c r="D2" s="186" t="s">
        <v>285</v>
      </c>
      <c r="E2" s="186"/>
      <c r="F2" s="186"/>
      <c r="G2" s="186"/>
      <c r="H2" s="186"/>
      <c r="I2" s="186"/>
      <c r="J2" s="186"/>
      <c r="K2" s="121"/>
      <c r="L2" s="121"/>
      <c r="M2" s="121"/>
      <c r="N2" s="121"/>
      <c r="O2" s="121"/>
      <c r="P2" s="13"/>
    </row>
    <row r="3" spans="1:16" ht="13.5">
      <c r="A3" s="10"/>
      <c r="B3" s="10"/>
      <c r="C3" s="10"/>
      <c r="D3" s="10"/>
      <c r="H3" s="14"/>
      <c r="I3" s="13"/>
      <c r="J3" s="15"/>
      <c r="K3" s="172">
        <f ca="1">TODAY()</f>
        <v>45036</v>
      </c>
      <c r="L3" s="172"/>
      <c r="M3" s="172"/>
      <c r="N3" s="172"/>
      <c r="O3" s="172"/>
      <c r="P3" s="17"/>
    </row>
    <row r="4" spans="1:16" ht="13.5">
      <c r="A4" s="10"/>
      <c r="B4" s="10"/>
      <c r="C4" s="10"/>
      <c r="D4" s="10"/>
      <c r="H4" s="15"/>
      <c r="I4" s="10"/>
      <c r="J4" s="15"/>
      <c r="K4" s="16"/>
      <c r="L4" s="16"/>
      <c r="M4" s="16"/>
      <c r="N4" s="17"/>
      <c r="O4" s="17"/>
      <c r="P4" s="17"/>
    </row>
    <row r="5" spans="1:12" ht="13.5">
      <c r="A5" s="173" t="s">
        <v>54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3.5">
      <c r="A6" s="173" t="s">
        <v>56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13.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24" ht="13.5">
      <c r="A8" s="174" t="s">
        <v>42</v>
      </c>
      <c r="B8" s="175"/>
      <c r="C8" s="178"/>
      <c r="D8" s="180"/>
      <c r="E8" s="180"/>
      <c r="F8" s="181"/>
      <c r="G8" s="174" t="s">
        <v>59</v>
      </c>
      <c r="H8" s="184"/>
      <c r="I8" s="187"/>
      <c r="J8" s="188"/>
      <c r="K8" s="189"/>
      <c r="L8" s="174" t="s">
        <v>33</v>
      </c>
      <c r="M8" s="184"/>
      <c r="N8" s="160"/>
      <c r="O8" s="161"/>
      <c r="V8" s="19"/>
      <c r="W8" s="19"/>
      <c r="X8" s="19"/>
    </row>
    <row r="9" spans="1:24" ht="30" customHeight="1">
      <c r="A9" s="176"/>
      <c r="B9" s="177"/>
      <c r="C9" s="179"/>
      <c r="D9" s="182"/>
      <c r="E9" s="182"/>
      <c r="F9" s="183"/>
      <c r="G9" s="176"/>
      <c r="H9" s="185"/>
      <c r="I9" s="190"/>
      <c r="J9" s="191"/>
      <c r="K9" s="192"/>
      <c r="L9" s="162" t="s">
        <v>47</v>
      </c>
      <c r="M9" s="163"/>
      <c r="N9" s="164"/>
      <c r="O9" s="165"/>
      <c r="V9" s="19"/>
      <c r="W9" s="19"/>
      <c r="X9" s="19"/>
    </row>
    <row r="10" spans="1:15" ht="39.75" customHeight="1">
      <c r="A10" s="166" t="s">
        <v>60</v>
      </c>
      <c r="B10" s="167"/>
      <c r="C10" s="167"/>
      <c r="D10" s="168"/>
      <c r="E10" s="169"/>
      <c r="F10" s="170"/>
      <c r="G10" s="166" t="s">
        <v>62</v>
      </c>
      <c r="H10" s="203"/>
      <c r="I10" s="168"/>
      <c r="J10" s="169"/>
      <c r="K10" s="170"/>
      <c r="L10" s="21" t="s">
        <v>63</v>
      </c>
      <c r="M10" s="22"/>
      <c r="N10" s="23" t="s">
        <v>16</v>
      </c>
      <c r="O10" s="20"/>
    </row>
    <row r="12" spans="3:20" ht="13.5">
      <c r="C12" s="24"/>
      <c r="D12" s="25" t="s">
        <v>66</v>
      </c>
      <c r="E12" s="140" t="s">
        <v>57</v>
      </c>
      <c r="F12" s="141"/>
      <c r="G12" s="142"/>
      <c r="H12" s="26" t="s">
        <v>45</v>
      </c>
      <c r="I12" s="27"/>
      <c r="J12" s="27"/>
      <c r="K12" s="27"/>
      <c r="L12" s="28" t="s">
        <v>67</v>
      </c>
      <c r="M12" s="26" t="s">
        <v>69</v>
      </c>
      <c r="N12" s="29" t="s">
        <v>65</v>
      </c>
      <c r="O12" s="9"/>
      <c r="Q12" s="12"/>
      <c r="R12" s="12"/>
      <c r="S12" s="9" t="s">
        <v>70</v>
      </c>
      <c r="T12" s="9">
        <f>IF(M10="徳　島",1,0)</f>
        <v>0</v>
      </c>
    </row>
    <row r="13" spans="3:20" ht="13.5">
      <c r="C13" s="30" t="s">
        <v>72</v>
      </c>
      <c r="D13" s="31">
        <f>COUNTIF($F$22:$F$81,1)</f>
        <v>0</v>
      </c>
      <c r="E13" s="143">
        <f>COUNTIF($F$22:$F$81,2)</f>
        <v>0</v>
      </c>
      <c r="F13" s="144"/>
      <c r="G13" s="145"/>
      <c r="H13" s="30">
        <f>SUM(D13:F13)</f>
        <v>0</v>
      </c>
      <c r="I13" s="27"/>
      <c r="J13" s="27"/>
      <c r="K13" s="27"/>
      <c r="L13" s="26" t="s">
        <v>40</v>
      </c>
      <c r="M13" s="32">
        <v>800</v>
      </c>
      <c r="N13" s="32">
        <v>1600</v>
      </c>
      <c r="O13" s="9"/>
      <c r="Q13" s="12"/>
      <c r="R13" s="12"/>
      <c r="S13" s="9" t="s">
        <v>74</v>
      </c>
      <c r="T13" s="9">
        <f>COUNTIF($G$22:$G$121,"徳島")</f>
        <v>0</v>
      </c>
    </row>
    <row r="14" spans="3:18" ht="13.5">
      <c r="C14" s="33" t="s">
        <v>75</v>
      </c>
      <c r="D14" s="34">
        <f>COUNTIF($H$22:$H$121:$L$22:$L$121,"男"&amp;"*")</f>
        <v>0</v>
      </c>
      <c r="E14" s="146">
        <f>COUNTIF($H$22:$H$121:$L$22:$L$121,"女"&amp;"*")</f>
        <v>0</v>
      </c>
      <c r="F14" s="147"/>
      <c r="G14" s="148"/>
      <c r="H14" s="33">
        <f>SUM(D14:F14)</f>
        <v>0</v>
      </c>
      <c r="I14" s="27"/>
      <c r="J14" s="27"/>
      <c r="K14" s="27"/>
      <c r="L14" s="26" t="s">
        <v>3</v>
      </c>
      <c r="M14" s="35">
        <v>1000</v>
      </c>
      <c r="N14" s="32">
        <v>2000</v>
      </c>
      <c r="O14" s="9"/>
      <c r="Q14" s="12"/>
      <c r="R14" s="12"/>
    </row>
    <row r="15" spans="3:18" ht="14.25" thickBot="1">
      <c r="C15" s="116" t="s">
        <v>77</v>
      </c>
      <c r="D15" s="117">
        <f>COUNTIF(リレー!$A$15:$A$29,"男"&amp;"*")</f>
        <v>0</v>
      </c>
      <c r="E15" s="149">
        <f>COUNTIF(リレー!$A$15:$A$29,"女"&amp;"*")</f>
        <v>0</v>
      </c>
      <c r="F15" s="150"/>
      <c r="G15" s="151"/>
      <c r="H15" s="116">
        <f>SUM(D15:F15)</f>
        <v>0</v>
      </c>
      <c r="I15" s="27"/>
      <c r="J15" s="27"/>
      <c r="K15" s="27"/>
      <c r="L15" s="26" t="s">
        <v>82</v>
      </c>
      <c r="M15" s="32">
        <v>1200</v>
      </c>
      <c r="N15" s="38">
        <v>2400</v>
      </c>
      <c r="O15" s="9"/>
      <c r="Q15" s="12"/>
      <c r="R15" s="12"/>
    </row>
    <row r="16" spans="2:18" ht="14.25" thickTop="1">
      <c r="B16" s="115"/>
      <c r="C16" s="123" t="s">
        <v>75</v>
      </c>
      <c r="D16" s="127"/>
      <c r="E16" s="152"/>
      <c r="F16" s="152"/>
      <c r="G16" s="153"/>
      <c r="H16" s="124">
        <f>D16+E16</f>
        <v>0</v>
      </c>
      <c r="I16" s="196" t="s">
        <v>312</v>
      </c>
      <c r="J16" s="197"/>
      <c r="K16" s="37"/>
      <c r="L16" s="26" t="s">
        <v>84</v>
      </c>
      <c r="M16" s="32">
        <v>1500</v>
      </c>
      <c r="N16" s="38">
        <v>3000</v>
      </c>
      <c r="O16" s="9"/>
      <c r="Q16" s="12"/>
      <c r="R16" s="12"/>
    </row>
    <row r="17" spans="2:18" ht="14.25" thickBot="1">
      <c r="B17" s="115"/>
      <c r="C17" s="125" t="s">
        <v>283</v>
      </c>
      <c r="D17" s="128"/>
      <c r="E17" s="200"/>
      <c r="F17" s="201"/>
      <c r="G17" s="202"/>
      <c r="H17" s="126">
        <f>D17+E17</f>
        <v>0</v>
      </c>
      <c r="I17" s="198" t="s">
        <v>284</v>
      </c>
      <c r="J17" s="199"/>
      <c r="K17" s="37"/>
      <c r="L17" s="36" t="s">
        <v>61</v>
      </c>
      <c r="M17" s="32">
        <v>1500</v>
      </c>
      <c r="N17" s="38">
        <v>3000</v>
      </c>
      <c r="O17" s="9"/>
      <c r="Q17" s="12"/>
      <c r="R17" s="12"/>
    </row>
    <row r="18" spans="3:18" ht="14.25" thickTop="1">
      <c r="C18" s="118" t="s">
        <v>79</v>
      </c>
      <c r="D18" s="119">
        <f ca="1">_xlfn.IFERROR(IF(SUM($T$12:$T$13)=0,OFFSET($N$12,MATCH($O$10,$L$13:$L$17,0),0)*($D$14-D16)+$N$17*($D$15-D17),OFFSET($M$12,MATCH($O$10,$L$13:$L$17,0),0)*($D$14-D16)+$M$17*($D$15-D17)),"")</f>
      </c>
      <c r="E18" s="193">
        <f ca="1">_xlfn.IFERROR(IF(SUM($T$12:$T$13)=0,OFFSET($N$12,MATCH($O$10,$L$13:$L$17,0),0)*($E$14-E16)+$N$17*($E$15-E17),OFFSET($M$12,MATCH($O$10,$L$13:$L$17,0),0)*($E$14-E16)+$M$17*($E$15-E17)),"")</f>
      </c>
      <c r="F18" s="194" t="e">
        <f ca="1">IF(SUM($T$12:$T$13)=0,OFFSET($N$12,MATCH($O$10,$L$13:$L$15,0),0)*$D$14+$N$16*$D$15,OFFSET($M$12,MATCH(Q12,$L$13:$L$15,0),0)*$D$14+$M$16*$D$15)</f>
        <v>#N/A</v>
      </c>
      <c r="G18" s="195" t="e">
        <f ca="1">IF(SUM($T$12:$T$13)=0,OFFSET($N$12,MATCH($O$10,$L$13:$L$15,0),0)*$D$14+$N$16*$D$15,OFFSET($M$12,MATCH(R12,$L$13:$L$15,0),0)*$D$14+$M$16*$D$15)</f>
        <v>#N/A</v>
      </c>
      <c r="H18" s="120">
        <f>_xlfn.IFERROR((D18+E18),"")</f>
      </c>
      <c r="I18" s="37"/>
      <c r="J18" s="37"/>
      <c r="K18" s="37"/>
      <c r="L18" s="37"/>
      <c r="M18" s="113"/>
      <c r="N18" s="114"/>
      <c r="O18" s="9"/>
      <c r="Q18" s="12"/>
      <c r="R18" s="12"/>
    </row>
    <row r="20" spans="1:24" s="10" customFormat="1" ht="13.5">
      <c r="A20" s="154" t="s">
        <v>85</v>
      </c>
      <c r="B20" s="138" t="s">
        <v>86</v>
      </c>
      <c r="C20" s="139" t="s">
        <v>87</v>
      </c>
      <c r="D20" s="139" t="s">
        <v>89</v>
      </c>
      <c r="E20" s="158" t="s">
        <v>91</v>
      </c>
      <c r="F20" s="134" t="s">
        <v>92</v>
      </c>
      <c r="G20" s="136" t="s">
        <v>93</v>
      </c>
      <c r="H20" s="138" t="s">
        <v>95</v>
      </c>
      <c r="I20" s="139"/>
      <c r="J20" s="139"/>
      <c r="K20" s="134"/>
      <c r="L20" s="138" t="s">
        <v>96</v>
      </c>
      <c r="M20" s="139"/>
      <c r="N20" s="139"/>
      <c r="O20" s="134"/>
      <c r="P20" s="11"/>
      <c r="Q20" s="9"/>
      <c r="R20" s="9"/>
      <c r="S20" s="39"/>
      <c r="T20" s="39"/>
      <c r="U20" s="39"/>
      <c r="V20" s="40"/>
      <c r="W20" s="40"/>
      <c r="X20" s="40"/>
    </row>
    <row r="21" spans="1:19" ht="13.5">
      <c r="A21" s="155"/>
      <c r="B21" s="156"/>
      <c r="C21" s="157"/>
      <c r="D21" s="157"/>
      <c r="E21" s="159"/>
      <c r="F21" s="135"/>
      <c r="G21" s="137"/>
      <c r="H21" s="41" t="s">
        <v>98</v>
      </c>
      <c r="I21" s="42" t="s">
        <v>100</v>
      </c>
      <c r="J21" s="42" t="s">
        <v>101</v>
      </c>
      <c r="K21" s="43" t="s">
        <v>103</v>
      </c>
      <c r="L21" s="41" t="s">
        <v>98</v>
      </c>
      <c r="M21" s="42" t="s">
        <v>100</v>
      </c>
      <c r="N21" s="42" t="s">
        <v>101</v>
      </c>
      <c r="O21" s="43" t="s">
        <v>103</v>
      </c>
      <c r="P21" s="11"/>
      <c r="Q21" s="39"/>
      <c r="R21" s="39"/>
      <c r="S21" s="39"/>
    </row>
    <row r="22" spans="1:19" ht="15" customHeight="1">
      <c r="A22" s="44">
        <v>1</v>
      </c>
      <c r="B22" s="45"/>
      <c r="C22" s="46"/>
      <c r="D22" s="47"/>
      <c r="E22" s="46"/>
      <c r="F22" s="48"/>
      <c r="G22" s="49"/>
      <c r="H22" s="50"/>
      <c r="I22" s="51"/>
      <c r="J22" s="52"/>
      <c r="K22" s="53"/>
      <c r="L22" s="50"/>
      <c r="M22" s="51"/>
      <c r="N22" s="52"/>
      <c r="O22" s="53"/>
      <c r="P22" s="11"/>
      <c r="Q22" s="39">
        <f>IF('申込一覧'!H22="","",INDEX('名前'!$N$4:$N$100,MATCH('申込一覧'!H22,'名前'!$M$4:$M$100,0)))</f>
      </c>
      <c r="R22" s="39">
        <f>IF(L22="","",INDEX('名前'!$N$4:$N$100,MATCH('申込一覧'!L22,'名前'!$M$4:$M$1000,0)))</f>
      </c>
      <c r="S22" s="39"/>
    </row>
    <row r="23" spans="1:19" ht="15" customHeight="1">
      <c r="A23" s="54">
        <v>2</v>
      </c>
      <c r="B23" s="55"/>
      <c r="C23" s="56"/>
      <c r="D23" s="47"/>
      <c r="E23" s="56"/>
      <c r="F23" s="57"/>
      <c r="G23" s="49"/>
      <c r="H23" s="50"/>
      <c r="I23" s="51"/>
      <c r="J23" s="58"/>
      <c r="K23" s="53"/>
      <c r="L23" s="50"/>
      <c r="M23" s="51"/>
      <c r="N23" s="58"/>
      <c r="O23" s="53"/>
      <c r="P23" s="11"/>
      <c r="Q23" s="39">
        <f>IF('申込一覧'!H23="","",INDEX('名前'!$N$4:$N$100,MATCH('申込一覧'!H23,'名前'!$M$4:$M$100,0)))</f>
      </c>
      <c r="R23" s="39">
        <f>IF(L23="","",INDEX('名前'!$N$4:$N$100,MATCH('申込一覧'!L23,'名前'!$M$4:$M$1000,0)))</f>
      </c>
      <c r="S23" s="39"/>
    </row>
    <row r="24" spans="1:19" ht="15" customHeight="1">
      <c r="A24" s="54">
        <v>3</v>
      </c>
      <c r="B24" s="55"/>
      <c r="C24" s="56"/>
      <c r="D24" s="47"/>
      <c r="E24" s="56"/>
      <c r="F24" s="57"/>
      <c r="G24" s="49"/>
      <c r="H24" s="50"/>
      <c r="I24" s="51"/>
      <c r="J24" s="58"/>
      <c r="K24" s="53"/>
      <c r="L24" s="50"/>
      <c r="M24" s="51"/>
      <c r="N24" s="58"/>
      <c r="O24" s="53"/>
      <c r="P24" s="11"/>
      <c r="Q24" s="39">
        <f>IF('申込一覧'!H24="","",INDEX('名前'!$N$4:$N$100,MATCH('申込一覧'!H24,'名前'!$M$4:$M$100,0)))</f>
      </c>
      <c r="R24" s="39">
        <f>IF(L24="","",INDEX('名前'!$N$4:$N$100,MATCH('申込一覧'!L24,'名前'!$M$4:$M$1000,0)))</f>
      </c>
      <c r="S24" s="39"/>
    </row>
    <row r="25" spans="1:19" ht="15" customHeight="1">
      <c r="A25" s="54">
        <v>4</v>
      </c>
      <c r="B25" s="55"/>
      <c r="C25" s="56"/>
      <c r="D25" s="47"/>
      <c r="E25" s="56"/>
      <c r="F25" s="57"/>
      <c r="G25" s="49"/>
      <c r="H25" s="50"/>
      <c r="I25" s="51"/>
      <c r="J25" s="58"/>
      <c r="K25" s="53"/>
      <c r="L25" s="50"/>
      <c r="M25" s="51"/>
      <c r="N25" s="58"/>
      <c r="O25" s="53"/>
      <c r="P25" s="11"/>
      <c r="Q25" s="39">
        <f>IF('申込一覧'!H25="","",INDEX('名前'!$N$4:$N$100,MATCH('申込一覧'!H25,'名前'!$M$4:$M$100,0)))</f>
      </c>
      <c r="R25" s="39">
        <f>IF(L25="","",INDEX('名前'!$N$4:$N$100,MATCH('申込一覧'!L25,'名前'!$M$4:$M$1000,0)))</f>
      </c>
      <c r="S25" s="39"/>
    </row>
    <row r="26" spans="1:19" ht="15" customHeight="1">
      <c r="A26" s="54">
        <v>5</v>
      </c>
      <c r="B26" s="55"/>
      <c r="C26" s="56"/>
      <c r="D26" s="47"/>
      <c r="E26" s="56"/>
      <c r="F26" s="57"/>
      <c r="G26" s="49"/>
      <c r="H26" s="50"/>
      <c r="I26" s="51"/>
      <c r="J26" s="58"/>
      <c r="K26" s="53"/>
      <c r="L26" s="50"/>
      <c r="M26" s="51"/>
      <c r="N26" s="58"/>
      <c r="O26" s="53"/>
      <c r="P26" s="11"/>
      <c r="Q26" s="39">
        <f>IF('申込一覧'!H26="","",INDEX('名前'!$N$4:$N$100,MATCH('申込一覧'!H26,'名前'!$M$4:$M$100,0)))</f>
      </c>
      <c r="R26" s="39">
        <f>IF(L26="","",INDEX('名前'!$N$4:$N$100,MATCH('申込一覧'!L26,'名前'!$M$4:$M$1000,0)))</f>
      </c>
      <c r="S26" s="39"/>
    </row>
    <row r="27" spans="1:19" ht="15" customHeight="1">
      <c r="A27" s="54">
        <v>6</v>
      </c>
      <c r="B27" s="55"/>
      <c r="C27" s="56"/>
      <c r="D27" s="47"/>
      <c r="E27" s="56"/>
      <c r="F27" s="57"/>
      <c r="G27" s="49"/>
      <c r="H27" s="50"/>
      <c r="I27" s="51"/>
      <c r="J27" s="58"/>
      <c r="K27" s="53"/>
      <c r="L27" s="50"/>
      <c r="M27" s="51"/>
      <c r="N27" s="58"/>
      <c r="O27" s="53"/>
      <c r="P27" s="11"/>
      <c r="Q27" s="39">
        <f>IF('申込一覧'!H27="","",INDEX('名前'!$N$4:$N$100,MATCH('申込一覧'!H27,'名前'!$M$4:$M$100,0)))</f>
      </c>
      <c r="R27" s="39">
        <f>IF(L27="","",INDEX('名前'!$N$4:$N$100,MATCH('申込一覧'!L27,'名前'!$M$4:$M$1000,0)))</f>
      </c>
      <c r="S27" s="39"/>
    </row>
    <row r="28" spans="1:19" ht="15" customHeight="1">
      <c r="A28" s="54">
        <v>7</v>
      </c>
      <c r="B28" s="55"/>
      <c r="C28" s="56"/>
      <c r="D28" s="47"/>
      <c r="E28" s="56"/>
      <c r="F28" s="57"/>
      <c r="G28" s="49"/>
      <c r="H28" s="50"/>
      <c r="I28" s="51"/>
      <c r="J28" s="58"/>
      <c r="K28" s="53"/>
      <c r="L28" s="50"/>
      <c r="M28" s="51"/>
      <c r="N28" s="58"/>
      <c r="O28" s="53"/>
      <c r="P28" s="11"/>
      <c r="Q28" s="39">
        <f>IF('申込一覧'!H28="","",INDEX('名前'!$N$4:$N$100,MATCH('申込一覧'!H28,'名前'!$M$4:$M$100,0)))</f>
      </c>
      <c r="R28" s="39">
        <f>IF(L28="","",INDEX('名前'!$N$4:$N$100,MATCH('申込一覧'!L28,'名前'!$M$4:$M$1000,0)))</f>
      </c>
      <c r="S28" s="39"/>
    </row>
    <row r="29" spans="1:19" ht="15" customHeight="1">
      <c r="A29" s="54">
        <v>8</v>
      </c>
      <c r="B29" s="55"/>
      <c r="C29" s="56"/>
      <c r="D29" s="47"/>
      <c r="E29" s="56"/>
      <c r="F29" s="57"/>
      <c r="G29" s="49"/>
      <c r="H29" s="50"/>
      <c r="I29" s="51"/>
      <c r="J29" s="58"/>
      <c r="K29" s="53"/>
      <c r="L29" s="50"/>
      <c r="M29" s="51"/>
      <c r="N29" s="58"/>
      <c r="O29" s="53"/>
      <c r="P29" s="11"/>
      <c r="Q29" s="39">
        <f>IF('申込一覧'!H29="","",INDEX('名前'!$N$4:$N$100,MATCH('申込一覧'!H29,'名前'!$M$4:$M$100,0)))</f>
      </c>
      <c r="R29" s="39">
        <f>IF(L29="","",INDEX('名前'!$N$4:$N$100,MATCH('申込一覧'!L29,'名前'!$M$4:$M$1000,0)))</f>
      </c>
      <c r="S29" s="39"/>
    </row>
    <row r="30" spans="1:19" ht="15" customHeight="1">
      <c r="A30" s="54">
        <v>9</v>
      </c>
      <c r="B30" s="55"/>
      <c r="C30" s="56"/>
      <c r="D30" s="47"/>
      <c r="E30" s="56"/>
      <c r="F30" s="57"/>
      <c r="G30" s="49"/>
      <c r="H30" s="50"/>
      <c r="I30" s="51"/>
      <c r="J30" s="58"/>
      <c r="K30" s="53"/>
      <c r="L30" s="50"/>
      <c r="M30" s="51"/>
      <c r="N30" s="58"/>
      <c r="O30" s="53"/>
      <c r="P30" s="11"/>
      <c r="Q30" s="39">
        <f>IF('申込一覧'!H30="","",INDEX('名前'!$N$4:$N$100,MATCH('申込一覧'!H30,'名前'!$M$4:$M$100,0)))</f>
      </c>
      <c r="R30" s="39">
        <f>IF(L30="","",INDEX('名前'!$N$4:$N$100,MATCH('申込一覧'!L30,'名前'!$M$4:$M$1000,0)))</f>
      </c>
      <c r="S30" s="39"/>
    </row>
    <row r="31" spans="1:19" ht="15" customHeight="1">
      <c r="A31" s="54">
        <v>10</v>
      </c>
      <c r="B31" s="55"/>
      <c r="C31" s="56"/>
      <c r="D31" s="47"/>
      <c r="E31" s="56"/>
      <c r="F31" s="57"/>
      <c r="G31" s="49"/>
      <c r="H31" s="50"/>
      <c r="I31" s="51"/>
      <c r="J31" s="58"/>
      <c r="K31" s="53"/>
      <c r="L31" s="50"/>
      <c r="M31" s="51"/>
      <c r="N31" s="58"/>
      <c r="O31" s="53"/>
      <c r="P31" s="11"/>
      <c r="Q31" s="39">
        <f>IF('申込一覧'!H31="","",INDEX('名前'!$N$4:$N$100,MATCH('申込一覧'!H31,'名前'!$M$4:$M$100,0)))</f>
      </c>
      <c r="R31" s="39">
        <f>IF(L31="","",INDEX('名前'!$N$4:$N$100,MATCH('申込一覧'!L31,'名前'!$M$4:$M$1000,0)))</f>
      </c>
      <c r="S31" s="39"/>
    </row>
    <row r="32" spans="1:19" ht="15" customHeight="1">
      <c r="A32" s="54">
        <v>11</v>
      </c>
      <c r="B32" s="55"/>
      <c r="C32" s="56"/>
      <c r="D32" s="47"/>
      <c r="E32" s="56"/>
      <c r="F32" s="57"/>
      <c r="G32" s="49"/>
      <c r="H32" s="50"/>
      <c r="I32" s="51"/>
      <c r="J32" s="58"/>
      <c r="K32" s="53"/>
      <c r="L32" s="50"/>
      <c r="M32" s="51"/>
      <c r="N32" s="58"/>
      <c r="O32" s="53"/>
      <c r="P32" s="11"/>
      <c r="Q32" s="39">
        <f>IF('申込一覧'!H32="","",INDEX('名前'!$N$4:$N$100,MATCH('申込一覧'!H32,'名前'!$M$4:$M$100,0)))</f>
      </c>
      <c r="R32" s="39">
        <f>IF(L32="","",INDEX('名前'!$N$4:$N$100,MATCH('申込一覧'!L32,'名前'!$M$4:$M$1000,0)))</f>
      </c>
      <c r="S32" s="39"/>
    </row>
    <row r="33" spans="1:19" ht="15" customHeight="1">
      <c r="A33" s="54">
        <v>12</v>
      </c>
      <c r="B33" s="55"/>
      <c r="C33" s="56"/>
      <c r="D33" s="47"/>
      <c r="E33" s="56"/>
      <c r="F33" s="57"/>
      <c r="G33" s="49"/>
      <c r="H33" s="50"/>
      <c r="I33" s="51"/>
      <c r="J33" s="58"/>
      <c r="K33" s="53"/>
      <c r="L33" s="50"/>
      <c r="M33" s="51"/>
      <c r="N33" s="58"/>
      <c r="O33" s="53"/>
      <c r="P33" s="11"/>
      <c r="Q33" s="39">
        <f>IF('申込一覧'!H33="","",INDEX('名前'!$N$4:$N$100,MATCH('申込一覧'!H33,'名前'!$M$4:$M$100,0)))</f>
      </c>
      <c r="R33" s="39">
        <f>IF(L33="","",INDEX('名前'!$N$4:$N$100,MATCH('申込一覧'!L33,'名前'!$M$4:$M$1000,0)))</f>
      </c>
      <c r="S33" s="39"/>
    </row>
    <row r="34" spans="1:19" ht="15" customHeight="1">
      <c r="A34" s="54">
        <v>13</v>
      </c>
      <c r="B34" s="55"/>
      <c r="C34" s="56"/>
      <c r="D34" s="47"/>
      <c r="E34" s="56"/>
      <c r="F34" s="57"/>
      <c r="G34" s="49"/>
      <c r="H34" s="50"/>
      <c r="I34" s="51"/>
      <c r="J34" s="58"/>
      <c r="K34" s="53"/>
      <c r="L34" s="50"/>
      <c r="M34" s="51"/>
      <c r="N34" s="58"/>
      <c r="O34" s="53"/>
      <c r="P34" s="11"/>
      <c r="Q34" s="39">
        <f>IF('申込一覧'!H34="","",INDEX('名前'!$N$4:$N$100,MATCH('申込一覧'!H34,'名前'!$M$4:$M$100,0)))</f>
      </c>
      <c r="R34" s="39">
        <f>IF(L34="","",INDEX('名前'!$N$4:$N$100,MATCH('申込一覧'!L34,'名前'!$M$4:$M$1000,0)))</f>
      </c>
      <c r="S34" s="39"/>
    </row>
    <row r="35" spans="1:19" ht="15" customHeight="1">
      <c r="A35" s="54">
        <v>14</v>
      </c>
      <c r="B35" s="55"/>
      <c r="C35" s="56"/>
      <c r="D35" s="47"/>
      <c r="E35" s="56"/>
      <c r="F35" s="57"/>
      <c r="G35" s="49"/>
      <c r="H35" s="50"/>
      <c r="I35" s="51"/>
      <c r="J35" s="58"/>
      <c r="K35" s="53"/>
      <c r="L35" s="50"/>
      <c r="M35" s="51"/>
      <c r="N35" s="58"/>
      <c r="O35" s="53"/>
      <c r="P35" s="11"/>
      <c r="Q35" s="39">
        <f>IF('申込一覧'!H35="","",INDEX('名前'!$N$4:$N$100,MATCH('申込一覧'!H35,'名前'!$M$4:$M$100,0)))</f>
      </c>
      <c r="R35" s="39">
        <f>IF(L35="","",INDEX('名前'!$N$4:$N$100,MATCH('申込一覧'!L35,'名前'!$M$4:$M$1000,0)))</f>
      </c>
      <c r="S35" s="39"/>
    </row>
    <row r="36" spans="1:19" ht="15" customHeight="1">
      <c r="A36" s="54">
        <v>15</v>
      </c>
      <c r="B36" s="55"/>
      <c r="C36" s="56"/>
      <c r="D36" s="47"/>
      <c r="E36" s="56"/>
      <c r="F36" s="57"/>
      <c r="G36" s="49"/>
      <c r="H36" s="50"/>
      <c r="I36" s="51"/>
      <c r="J36" s="58"/>
      <c r="K36" s="53"/>
      <c r="L36" s="50"/>
      <c r="M36" s="51"/>
      <c r="N36" s="58"/>
      <c r="O36" s="53"/>
      <c r="P36" s="11"/>
      <c r="Q36" s="39">
        <f>IF('申込一覧'!H36="","",INDEX('名前'!$N$4:$N$100,MATCH('申込一覧'!H36,'名前'!$M$4:$M$100,0)))</f>
      </c>
      <c r="R36" s="39">
        <f>IF(L36="","",INDEX('名前'!$N$4:$N$100,MATCH('申込一覧'!L36,'名前'!$M$4:$M$1000,0)))</f>
      </c>
      <c r="S36" s="39"/>
    </row>
    <row r="37" spans="1:19" ht="15" customHeight="1">
      <c r="A37" s="54">
        <v>16</v>
      </c>
      <c r="B37" s="55"/>
      <c r="C37" s="56"/>
      <c r="D37" s="47"/>
      <c r="E37" s="56"/>
      <c r="F37" s="57"/>
      <c r="G37" s="49"/>
      <c r="H37" s="50"/>
      <c r="I37" s="51"/>
      <c r="J37" s="58"/>
      <c r="K37" s="53"/>
      <c r="L37" s="50"/>
      <c r="M37" s="51"/>
      <c r="N37" s="58"/>
      <c r="O37" s="53"/>
      <c r="P37" s="11"/>
      <c r="Q37" s="39">
        <f>IF('申込一覧'!H37="","",INDEX('名前'!$N$4:$N$100,MATCH('申込一覧'!H37,'名前'!$M$4:$M$100,0)))</f>
      </c>
      <c r="R37" s="39">
        <f>IF(L37="","",INDEX('名前'!$N$4:$N$100,MATCH('申込一覧'!L37,'名前'!$M$4:$M$1000,0)))</f>
      </c>
      <c r="S37" s="39"/>
    </row>
    <row r="38" spans="1:19" ht="15" customHeight="1">
      <c r="A38" s="54">
        <v>17</v>
      </c>
      <c r="B38" s="55"/>
      <c r="C38" s="56"/>
      <c r="D38" s="47"/>
      <c r="E38" s="56"/>
      <c r="F38" s="57"/>
      <c r="G38" s="49"/>
      <c r="H38" s="50"/>
      <c r="I38" s="51"/>
      <c r="J38" s="58"/>
      <c r="K38" s="53"/>
      <c r="L38" s="50"/>
      <c r="M38" s="51"/>
      <c r="N38" s="58"/>
      <c r="O38" s="53"/>
      <c r="P38" s="11"/>
      <c r="Q38" s="39">
        <f>IF('申込一覧'!H38="","",INDEX('名前'!$N$4:$N$100,MATCH('申込一覧'!H38,'名前'!$M$4:$M$100,0)))</f>
      </c>
      <c r="R38" s="39">
        <f>IF(L38="","",INDEX('名前'!$N$4:$N$100,MATCH('申込一覧'!L38,'名前'!$M$4:$M$1000,0)))</f>
      </c>
      <c r="S38" s="39"/>
    </row>
    <row r="39" spans="1:19" ht="15" customHeight="1">
      <c r="A39" s="54">
        <v>18</v>
      </c>
      <c r="B39" s="55"/>
      <c r="C39" s="56"/>
      <c r="D39" s="47"/>
      <c r="E39" s="56"/>
      <c r="F39" s="57"/>
      <c r="G39" s="49"/>
      <c r="H39" s="50"/>
      <c r="I39" s="51"/>
      <c r="J39" s="58"/>
      <c r="K39" s="53"/>
      <c r="L39" s="50"/>
      <c r="M39" s="51"/>
      <c r="N39" s="58"/>
      <c r="O39" s="53"/>
      <c r="P39" s="11"/>
      <c r="Q39" s="39">
        <f>IF('申込一覧'!H39="","",INDEX('名前'!$N$4:$N$100,MATCH('申込一覧'!H39,'名前'!$M$4:$M$100,0)))</f>
      </c>
      <c r="R39" s="39">
        <f>IF(L39="","",INDEX('名前'!$N$4:$N$100,MATCH('申込一覧'!L39,'名前'!$M$4:$M$1000,0)))</f>
      </c>
      <c r="S39" s="39"/>
    </row>
    <row r="40" spans="1:19" ht="15" customHeight="1">
      <c r="A40" s="54">
        <v>19</v>
      </c>
      <c r="B40" s="55"/>
      <c r="C40" s="56"/>
      <c r="D40" s="47"/>
      <c r="E40" s="56"/>
      <c r="F40" s="57"/>
      <c r="G40" s="49"/>
      <c r="H40" s="50"/>
      <c r="I40" s="51"/>
      <c r="J40" s="58"/>
      <c r="K40" s="53"/>
      <c r="L40" s="50"/>
      <c r="M40" s="51"/>
      <c r="N40" s="58"/>
      <c r="O40" s="53"/>
      <c r="P40" s="11"/>
      <c r="Q40" s="39">
        <f>IF('申込一覧'!H40="","",INDEX('名前'!$N$4:$N$100,MATCH('申込一覧'!H40,'名前'!$M$4:$M$100,0)))</f>
      </c>
      <c r="R40" s="39">
        <f>IF(L40="","",INDEX('名前'!$N$4:$N$100,MATCH('申込一覧'!L40,'名前'!$M$4:$M$1000,0)))</f>
      </c>
      <c r="S40" s="39"/>
    </row>
    <row r="41" spans="1:19" ht="15" customHeight="1">
      <c r="A41" s="54">
        <v>20</v>
      </c>
      <c r="B41" s="55"/>
      <c r="C41" s="56"/>
      <c r="D41" s="47"/>
      <c r="E41" s="56"/>
      <c r="F41" s="57"/>
      <c r="G41" s="49"/>
      <c r="H41" s="50"/>
      <c r="I41" s="51"/>
      <c r="J41" s="58"/>
      <c r="K41" s="53"/>
      <c r="L41" s="50"/>
      <c r="M41" s="51"/>
      <c r="N41" s="58"/>
      <c r="O41" s="53"/>
      <c r="P41" s="11"/>
      <c r="Q41" s="39">
        <f>IF('申込一覧'!H41="","",INDEX('名前'!$N$4:$N$100,MATCH('申込一覧'!H41,'名前'!$M$4:$M$100,0)))</f>
      </c>
      <c r="R41" s="39">
        <f>IF(L41="","",INDEX('名前'!$N$4:$N$100,MATCH('申込一覧'!L41,'名前'!$M$4:$M$1000,0)))</f>
      </c>
      <c r="S41" s="39"/>
    </row>
    <row r="42" spans="1:19" ht="15" customHeight="1">
      <c r="A42" s="54">
        <v>21</v>
      </c>
      <c r="B42" s="55"/>
      <c r="C42" s="56"/>
      <c r="D42" s="47"/>
      <c r="E42" s="56"/>
      <c r="F42" s="57"/>
      <c r="G42" s="49"/>
      <c r="H42" s="50"/>
      <c r="I42" s="51"/>
      <c r="J42" s="58"/>
      <c r="K42" s="53"/>
      <c r="L42" s="50"/>
      <c r="M42" s="51"/>
      <c r="N42" s="58"/>
      <c r="O42" s="53"/>
      <c r="P42" s="11"/>
      <c r="Q42" s="39">
        <f>IF('申込一覧'!H42="","",INDEX('名前'!$N$4:$N$100,MATCH('申込一覧'!H42,'名前'!$M$4:$M$100,0)))</f>
      </c>
      <c r="R42" s="39">
        <f>IF(L42="","",INDEX('名前'!$N$4:$N$100,MATCH('申込一覧'!L42,'名前'!$M$4:$M$1000,0)))</f>
      </c>
      <c r="S42" s="39"/>
    </row>
    <row r="43" spans="1:19" ht="15" customHeight="1">
      <c r="A43" s="54">
        <v>22</v>
      </c>
      <c r="B43" s="55"/>
      <c r="C43" s="56"/>
      <c r="D43" s="47"/>
      <c r="E43" s="56"/>
      <c r="F43" s="57"/>
      <c r="G43" s="49"/>
      <c r="H43" s="50"/>
      <c r="I43" s="51"/>
      <c r="J43" s="58"/>
      <c r="K43" s="53"/>
      <c r="L43" s="50"/>
      <c r="M43" s="51"/>
      <c r="N43" s="58"/>
      <c r="O43" s="53"/>
      <c r="P43" s="11"/>
      <c r="Q43" s="39">
        <f>IF('申込一覧'!H43="","",INDEX('名前'!$N$4:$N$100,MATCH('申込一覧'!H43,'名前'!$M$4:$M$100,0)))</f>
      </c>
      <c r="R43" s="39">
        <f>IF(L43="","",INDEX('名前'!$N$4:$N$100,MATCH('申込一覧'!L43,'名前'!$M$4:$M$1000,0)))</f>
      </c>
      <c r="S43" s="39"/>
    </row>
    <row r="44" spans="1:19" ht="15" customHeight="1">
      <c r="A44" s="54">
        <v>23</v>
      </c>
      <c r="B44" s="55"/>
      <c r="C44" s="56"/>
      <c r="D44" s="47"/>
      <c r="E44" s="56"/>
      <c r="F44" s="57"/>
      <c r="G44" s="49"/>
      <c r="H44" s="50"/>
      <c r="I44" s="51"/>
      <c r="J44" s="58"/>
      <c r="K44" s="53"/>
      <c r="L44" s="50"/>
      <c r="M44" s="51"/>
      <c r="N44" s="58"/>
      <c r="O44" s="53"/>
      <c r="P44" s="11"/>
      <c r="Q44" s="39">
        <f>IF('申込一覧'!H44="","",INDEX('名前'!$N$4:$N$100,MATCH('申込一覧'!H44,'名前'!$M$4:$M$100,0)))</f>
      </c>
      <c r="R44" s="39">
        <f>IF(L44="","",INDEX('名前'!$N$4:$N$100,MATCH('申込一覧'!L44,'名前'!$M$4:$M$1000,0)))</f>
      </c>
      <c r="S44" s="39"/>
    </row>
    <row r="45" spans="1:19" ht="15" customHeight="1">
      <c r="A45" s="54">
        <v>24</v>
      </c>
      <c r="B45" s="55"/>
      <c r="C45" s="56"/>
      <c r="D45" s="47"/>
      <c r="E45" s="56"/>
      <c r="F45" s="57"/>
      <c r="G45" s="49"/>
      <c r="H45" s="50"/>
      <c r="I45" s="51"/>
      <c r="J45" s="58"/>
      <c r="K45" s="53"/>
      <c r="L45" s="50"/>
      <c r="M45" s="51"/>
      <c r="N45" s="58"/>
      <c r="O45" s="53"/>
      <c r="P45" s="11"/>
      <c r="Q45" s="39">
        <f>IF('申込一覧'!H45="","",INDEX('名前'!$N$4:$N$100,MATCH('申込一覧'!H45,'名前'!$M$4:$M$100,0)))</f>
      </c>
      <c r="R45" s="39">
        <f>IF(L45="","",INDEX('名前'!$N$4:$N$100,MATCH('申込一覧'!L45,'名前'!$M$4:$M$1000,0)))</f>
      </c>
      <c r="S45" s="39"/>
    </row>
    <row r="46" spans="1:19" ht="15" customHeight="1">
      <c r="A46" s="54">
        <v>25</v>
      </c>
      <c r="B46" s="55"/>
      <c r="C46" s="56"/>
      <c r="D46" s="47"/>
      <c r="E46" s="56"/>
      <c r="F46" s="57"/>
      <c r="G46" s="49"/>
      <c r="H46" s="50"/>
      <c r="I46" s="51"/>
      <c r="J46" s="58"/>
      <c r="K46" s="53"/>
      <c r="L46" s="50"/>
      <c r="M46" s="51"/>
      <c r="N46" s="58"/>
      <c r="O46" s="53"/>
      <c r="P46" s="11"/>
      <c r="Q46" s="39">
        <f>IF('申込一覧'!H46="","",INDEX('名前'!$N$4:$N$100,MATCH('申込一覧'!H46,'名前'!$M$4:$M$100,0)))</f>
      </c>
      <c r="R46" s="39">
        <f>IF(L46="","",INDEX('名前'!$N$4:$N$100,MATCH('申込一覧'!L46,'名前'!$M$4:$M$1000,0)))</f>
      </c>
      <c r="S46" s="39"/>
    </row>
    <row r="47" spans="1:19" ht="15" customHeight="1">
      <c r="A47" s="54">
        <v>26</v>
      </c>
      <c r="B47" s="55"/>
      <c r="C47" s="56"/>
      <c r="D47" s="47"/>
      <c r="E47" s="56"/>
      <c r="F47" s="57"/>
      <c r="G47" s="49"/>
      <c r="H47" s="50"/>
      <c r="I47" s="51"/>
      <c r="J47" s="58"/>
      <c r="K47" s="53"/>
      <c r="L47" s="50"/>
      <c r="M47" s="51"/>
      <c r="N47" s="58"/>
      <c r="O47" s="53"/>
      <c r="P47" s="11"/>
      <c r="Q47" s="39">
        <f>IF('申込一覧'!H47="","",INDEX('名前'!$N$4:$N$100,MATCH('申込一覧'!H47,'名前'!$M$4:$M$100,0)))</f>
      </c>
      <c r="R47" s="39">
        <f>IF(L47="","",INDEX('名前'!$N$4:$N$100,MATCH('申込一覧'!L47,'名前'!$M$4:$M$1000,0)))</f>
      </c>
      <c r="S47" s="39"/>
    </row>
    <row r="48" spans="1:19" ht="15" customHeight="1">
      <c r="A48" s="54">
        <v>27</v>
      </c>
      <c r="B48" s="55"/>
      <c r="C48" s="56"/>
      <c r="D48" s="47"/>
      <c r="E48" s="56"/>
      <c r="F48" s="57"/>
      <c r="G48" s="49"/>
      <c r="H48" s="50"/>
      <c r="I48" s="51"/>
      <c r="J48" s="58"/>
      <c r="K48" s="53"/>
      <c r="L48" s="50"/>
      <c r="M48" s="51"/>
      <c r="N48" s="58"/>
      <c r="O48" s="53"/>
      <c r="P48" s="11"/>
      <c r="Q48" s="39">
        <f>IF('申込一覧'!H48="","",INDEX('名前'!$N$4:$N$100,MATCH('申込一覧'!H48,'名前'!$M$4:$M$100,0)))</f>
      </c>
      <c r="R48" s="39">
        <f>IF(L48="","",INDEX('名前'!$N$4:$N$100,MATCH('申込一覧'!L48,'名前'!$M$4:$M$1000,0)))</f>
      </c>
      <c r="S48" s="39"/>
    </row>
    <row r="49" spans="1:19" ht="15" customHeight="1">
      <c r="A49" s="54">
        <v>28</v>
      </c>
      <c r="B49" s="55"/>
      <c r="C49" s="56"/>
      <c r="D49" s="47"/>
      <c r="E49" s="56"/>
      <c r="F49" s="57"/>
      <c r="G49" s="49"/>
      <c r="H49" s="50"/>
      <c r="I49" s="51"/>
      <c r="J49" s="58"/>
      <c r="K49" s="53"/>
      <c r="L49" s="50"/>
      <c r="M49" s="51"/>
      <c r="N49" s="58"/>
      <c r="O49" s="53"/>
      <c r="P49" s="11"/>
      <c r="Q49" s="39">
        <f>IF('申込一覧'!H49="","",INDEX('名前'!$N$4:$N$100,MATCH('申込一覧'!H49,'名前'!$M$4:$M$100,0)))</f>
      </c>
      <c r="R49" s="39">
        <f>IF(L49="","",INDEX('名前'!$N$4:$N$100,MATCH('申込一覧'!L49,'名前'!$M$4:$M$1000,0)))</f>
      </c>
      <c r="S49" s="39"/>
    </row>
    <row r="50" spans="1:19" ht="15" customHeight="1">
      <c r="A50" s="54">
        <v>29</v>
      </c>
      <c r="B50" s="55"/>
      <c r="C50" s="56"/>
      <c r="D50" s="47"/>
      <c r="E50" s="56"/>
      <c r="F50" s="57"/>
      <c r="G50" s="49"/>
      <c r="H50" s="50"/>
      <c r="I50" s="51"/>
      <c r="J50" s="58"/>
      <c r="K50" s="53"/>
      <c r="L50" s="50"/>
      <c r="M50" s="51"/>
      <c r="N50" s="58"/>
      <c r="O50" s="53"/>
      <c r="P50" s="11"/>
      <c r="Q50" s="39">
        <f>IF('申込一覧'!H50="","",INDEX('名前'!$N$4:$N$100,MATCH('申込一覧'!H50,'名前'!$M$4:$M$100,0)))</f>
      </c>
      <c r="R50" s="39">
        <f>IF(L50="","",INDEX('名前'!$N$4:$N$100,MATCH('申込一覧'!L50,'名前'!$M$4:$M$1000,0)))</f>
      </c>
      <c r="S50" s="39"/>
    </row>
    <row r="51" spans="1:19" ht="15" customHeight="1">
      <c r="A51" s="54">
        <v>30</v>
      </c>
      <c r="B51" s="55"/>
      <c r="C51" s="56"/>
      <c r="D51" s="47"/>
      <c r="E51" s="56"/>
      <c r="F51" s="57"/>
      <c r="G51" s="49"/>
      <c r="H51" s="50"/>
      <c r="I51" s="51"/>
      <c r="J51" s="58"/>
      <c r="K51" s="53"/>
      <c r="L51" s="50"/>
      <c r="M51" s="51"/>
      <c r="N51" s="58"/>
      <c r="O51" s="53"/>
      <c r="P51" s="11"/>
      <c r="Q51" s="39">
        <f>IF('申込一覧'!H51="","",INDEX('名前'!$N$4:$N$100,MATCH('申込一覧'!H51,'名前'!$M$4:$M$100,0)))</f>
      </c>
      <c r="R51" s="39">
        <f>IF(L51="","",INDEX('名前'!$N$4:$N$100,MATCH('申込一覧'!L51,'名前'!$M$4:$M$1000,0)))</f>
      </c>
      <c r="S51" s="39"/>
    </row>
    <row r="52" spans="1:19" ht="15" customHeight="1">
      <c r="A52" s="54">
        <v>31</v>
      </c>
      <c r="B52" s="55"/>
      <c r="C52" s="56"/>
      <c r="D52" s="47"/>
      <c r="E52" s="56"/>
      <c r="F52" s="57"/>
      <c r="G52" s="49"/>
      <c r="H52" s="50"/>
      <c r="I52" s="51"/>
      <c r="J52" s="58"/>
      <c r="K52" s="53"/>
      <c r="L52" s="50"/>
      <c r="M52" s="51"/>
      <c r="N52" s="58"/>
      <c r="O52" s="53"/>
      <c r="P52" s="11"/>
      <c r="Q52" s="39">
        <f>IF('申込一覧'!H52="","",INDEX('名前'!$N$4:$N$100,MATCH('申込一覧'!H52,'名前'!$M$4:$M$100,0)))</f>
      </c>
      <c r="R52" s="39">
        <f>IF(L52="","",INDEX('名前'!$N$4:$N$100,MATCH('申込一覧'!L52,'名前'!$M$4:$M$1000,0)))</f>
      </c>
      <c r="S52" s="39"/>
    </row>
    <row r="53" spans="1:19" ht="15" customHeight="1">
      <c r="A53" s="54">
        <v>32</v>
      </c>
      <c r="B53" s="55"/>
      <c r="C53" s="56"/>
      <c r="D53" s="47"/>
      <c r="E53" s="56"/>
      <c r="F53" s="57"/>
      <c r="G53" s="49"/>
      <c r="H53" s="50"/>
      <c r="I53" s="51"/>
      <c r="J53" s="58"/>
      <c r="K53" s="53"/>
      <c r="L53" s="50"/>
      <c r="M53" s="51"/>
      <c r="N53" s="58"/>
      <c r="O53" s="53"/>
      <c r="P53" s="11"/>
      <c r="Q53" s="39">
        <f>IF('申込一覧'!H53="","",INDEX('名前'!$N$4:$N$100,MATCH('申込一覧'!H53,'名前'!$M$4:$M$100,0)))</f>
      </c>
      <c r="R53" s="39">
        <f>IF(L53="","",INDEX('名前'!$N$4:$N$100,MATCH('申込一覧'!L53,'名前'!$M$4:$M$1000,0)))</f>
      </c>
      <c r="S53" s="39"/>
    </row>
    <row r="54" spans="1:19" ht="15" customHeight="1">
      <c r="A54" s="54">
        <v>33</v>
      </c>
      <c r="B54" s="55"/>
      <c r="C54" s="56"/>
      <c r="D54" s="47"/>
      <c r="E54" s="56"/>
      <c r="F54" s="57"/>
      <c r="G54" s="49"/>
      <c r="H54" s="50"/>
      <c r="I54" s="51"/>
      <c r="J54" s="58"/>
      <c r="K54" s="53"/>
      <c r="L54" s="50"/>
      <c r="M54" s="51"/>
      <c r="N54" s="58"/>
      <c r="O54" s="53"/>
      <c r="P54" s="11"/>
      <c r="Q54" s="39">
        <f>IF('申込一覧'!H54="","",INDEX('名前'!$N$4:$N$100,MATCH('申込一覧'!H54,'名前'!$M$4:$M$100,0)))</f>
      </c>
      <c r="R54" s="39">
        <f>IF(L54="","",INDEX('名前'!$N$4:$N$100,MATCH('申込一覧'!L54,'名前'!$M$4:$M$1000,0)))</f>
      </c>
      <c r="S54" s="39"/>
    </row>
    <row r="55" spans="1:19" ht="15" customHeight="1">
      <c r="A55" s="54">
        <v>34</v>
      </c>
      <c r="B55" s="55"/>
      <c r="C55" s="56"/>
      <c r="D55" s="47"/>
      <c r="E55" s="56"/>
      <c r="F55" s="57"/>
      <c r="G55" s="49"/>
      <c r="H55" s="50"/>
      <c r="I55" s="51"/>
      <c r="J55" s="58"/>
      <c r="K55" s="53"/>
      <c r="L55" s="50"/>
      <c r="M55" s="51"/>
      <c r="N55" s="58"/>
      <c r="O55" s="53"/>
      <c r="P55" s="11"/>
      <c r="Q55" s="39">
        <f>IF('申込一覧'!H55="","",INDEX('名前'!$N$4:$N$100,MATCH('申込一覧'!H55,'名前'!$M$4:$M$100,0)))</f>
      </c>
      <c r="R55" s="39">
        <f>IF(L55="","",INDEX('名前'!$N$4:$N$100,MATCH('申込一覧'!L55,'名前'!$M$4:$M$1000,0)))</f>
      </c>
      <c r="S55" s="39"/>
    </row>
    <row r="56" spans="1:19" ht="15" customHeight="1">
      <c r="A56" s="54">
        <v>35</v>
      </c>
      <c r="B56" s="55"/>
      <c r="C56" s="56"/>
      <c r="D56" s="47"/>
      <c r="E56" s="56"/>
      <c r="F56" s="57"/>
      <c r="G56" s="49"/>
      <c r="H56" s="50"/>
      <c r="I56" s="51"/>
      <c r="J56" s="58"/>
      <c r="K56" s="53"/>
      <c r="L56" s="50"/>
      <c r="M56" s="51"/>
      <c r="N56" s="58"/>
      <c r="O56" s="53"/>
      <c r="P56" s="11"/>
      <c r="Q56" s="39">
        <f>IF('申込一覧'!H56="","",INDEX('名前'!$N$4:$N$100,MATCH('申込一覧'!H56,'名前'!$M$4:$M$100,0)))</f>
      </c>
      <c r="R56" s="39">
        <f>IF(L56="","",INDEX('名前'!$N$4:$N$100,MATCH('申込一覧'!L56,'名前'!$M$4:$M$1000,0)))</f>
      </c>
      <c r="S56" s="39"/>
    </row>
    <row r="57" spans="1:19" ht="15" customHeight="1">
      <c r="A57" s="54">
        <v>36</v>
      </c>
      <c r="B57" s="55"/>
      <c r="C57" s="56"/>
      <c r="D57" s="47"/>
      <c r="E57" s="56"/>
      <c r="F57" s="57"/>
      <c r="G57" s="49"/>
      <c r="H57" s="50"/>
      <c r="I57" s="51"/>
      <c r="J57" s="58"/>
      <c r="K57" s="53"/>
      <c r="L57" s="50"/>
      <c r="M57" s="51"/>
      <c r="N57" s="58"/>
      <c r="O57" s="53"/>
      <c r="P57" s="11"/>
      <c r="Q57" s="39">
        <f>IF('申込一覧'!H57="","",INDEX('名前'!$N$4:$N$100,MATCH('申込一覧'!H57,'名前'!$M$4:$M$100,0)))</f>
      </c>
      <c r="R57" s="39">
        <f>IF(L57="","",INDEX('名前'!$N$4:$N$100,MATCH('申込一覧'!L57,'名前'!$M$4:$M$1000,0)))</f>
      </c>
      <c r="S57" s="39"/>
    </row>
    <row r="58" spans="1:19" ht="15" customHeight="1">
      <c r="A58" s="54">
        <v>37</v>
      </c>
      <c r="B58" s="55"/>
      <c r="C58" s="56"/>
      <c r="D58" s="47"/>
      <c r="E58" s="56"/>
      <c r="F58" s="57"/>
      <c r="G58" s="49"/>
      <c r="H58" s="50"/>
      <c r="I58" s="51"/>
      <c r="J58" s="58"/>
      <c r="K58" s="53"/>
      <c r="L58" s="50"/>
      <c r="M58" s="51"/>
      <c r="N58" s="58"/>
      <c r="O58" s="53"/>
      <c r="P58" s="11"/>
      <c r="Q58" s="39">
        <f>IF('申込一覧'!H58="","",INDEX('名前'!$N$4:$N$100,MATCH('申込一覧'!H58,'名前'!$M$4:$M$100,0)))</f>
      </c>
      <c r="R58" s="39">
        <f>IF(L58="","",INDEX('名前'!$N$4:$N$100,MATCH('申込一覧'!L58,'名前'!$M$4:$M$1000,0)))</f>
      </c>
      <c r="S58" s="39"/>
    </row>
    <row r="59" spans="1:19" ht="15" customHeight="1">
      <c r="A59" s="54">
        <v>38</v>
      </c>
      <c r="B59" s="55"/>
      <c r="C59" s="56"/>
      <c r="D59" s="47"/>
      <c r="E59" s="56"/>
      <c r="F59" s="57"/>
      <c r="G59" s="49"/>
      <c r="H59" s="50"/>
      <c r="I59" s="51"/>
      <c r="J59" s="58"/>
      <c r="K59" s="53"/>
      <c r="L59" s="50"/>
      <c r="M59" s="51"/>
      <c r="N59" s="58"/>
      <c r="O59" s="53"/>
      <c r="P59" s="11"/>
      <c r="Q59" s="39">
        <f>IF('申込一覧'!H59="","",INDEX('名前'!$N$4:$N$100,MATCH('申込一覧'!H59,'名前'!$M$4:$M$100,0)))</f>
      </c>
      <c r="R59" s="39">
        <f>IF(L59="","",INDEX('名前'!$N$4:$N$100,MATCH('申込一覧'!L59,'名前'!$M$4:$M$1000,0)))</f>
      </c>
      <c r="S59" s="39"/>
    </row>
    <row r="60" spans="1:19" ht="15" customHeight="1">
      <c r="A60" s="54">
        <v>39</v>
      </c>
      <c r="B60" s="55"/>
      <c r="C60" s="56"/>
      <c r="D60" s="47"/>
      <c r="E60" s="56"/>
      <c r="F60" s="57"/>
      <c r="G60" s="49"/>
      <c r="H60" s="50"/>
      <c r="I60" s="51"/>
      <c r="J60" s="58"/>
      <c r="K60" s="53"/>
      <c r="L60" s="50"/>
      <c r="M60" s="51"/>
      <c r="N60" s="58"/>
      <c r="O60" s="53"/>
      <c r="P60" s="11"/>
      <c r="Q60" s="39">
        <f>IF('申込一覧'!H60="","",INDEX('名前'!$N$4:$N$100,MATCH('申込一覧'!H60,'名前'!$M$4:$M$100,0)))</f>
      </c>
      <c r="R60" s="39">
        <f>IF(L60="","",INDEX('名前'!$N$4:$N$100,MATCH('申込一覧'!L60,'名前'!$M$4:$M$1000,0)))</f>
      </c>
      <c r="S60" s="39"/>
    </row>
    <row r="61" spans="1:19" ht="15" customHeight="1">
      <c r="A61" s="54">
        <v>40</v>
      </c>
      <c r="B61" s="55"/>
      <c r="C61" s="56"/>
      <c r="D61" s="47"/>
      <c r="E61" s="56"/>
      <c r="F61" s="57"/>
      <c r="G61" s="49"/>
      <c r="H61" s="50"/>
      <c r="I61" s="51"/>
      <c r="J61" s="58"/>
      <c r="K61" s="53"/>
      <c r="L61" s="50"/>
      <c r="M61" s="51"/>
      <c r="N61" s="58"/>
      <c r="O61" s="53"/>
      <c r="P61" s="11"/>
      <c r="Q61" s="39">
        <f>IF('申込一覧'!H61="","",INDEX('名前'!$N$4:$N$100,MATCH('申込一覧'!H61,'名前'!$M$4:$M$100,0)))</f>
      </c>
      <c r="R61" s="39">
        <f>IF(L61="","",INDEX('名前'!$N$4:$N$100,MATCH('申込一覧'!L61,'名前'!$M$4:$M$1000,0)))</f>
      </c>
      <c r="S61" s="39"/>
    </row>
    <row r="62" spans="1:19" ht="15" customHeight="1">
      <c r="A62" s="54">
        <v>41</v>
      </c>
      <c r="B62" s="55"/>
      <c r="C62" s="56"/>
      <c r="D62" s="47"/>
      <c r="E62" s="56"/>
      <c r="F62" s="57"/>
      <c r="G62" s="49"/>
      <c r="H62" s="50"/>
      <c r="I62" s="51"/>
      <c r="J62" s="58"/>
      <c r="K62" s="53"/>
      <c r="L62" s="50"/>
      <c r="M62" s="51"/>
      <c r="N62" s="58"/>
      <c r="O62" s="53"/>
      <c r="P62" s="11"/>
      <c r="Q62" s="39">
        <f>IF('申込一覧'!H62="","",INDEX('名前'!$N$4:$N$100,MATCH('申込一覧'!H62,'名前'!$M$4:$M$100,0)))</f>
      </c>
      <c r="R62" s="39">
        <f>IF(L62="","",INDEX('名前'!$N$4:$N$100,MATCH('申込一覧'!L62,'名前'!$M$4:$M$1000,0)))</f>
      </c>
      <c r="S62" s="39"/>
    </row>
    <row r="63" spans="1:19" ht="15" customHeight="1">
      <c r="A63" s="54">
        <v>42</v>
      </c>
      <c r="B63" s="55"/>
      <c r="C63" s="56"/>
      <c r="D63" s="47"/>
      <c r="E63" s="56"/>
      <c r="F63" s="57"/>
      <c r="G63" s="49"/>
      <c r="H63" s="50"/>
      <c r="I63" s="51"/>
      <c r="J63" s="58"/>
      <c r="K63" s="53"/>
      <c r="L63" s="50"/>
      <c r="M63" s="51"/>
      <c r="N63" s="58"/>
      <c r="O63" s="53"/>
      <c r="P63" s="11"/>
      <c r="Q63" s="39">
        <f>IF('申込一覧'!H63="","",INDEX('名前'!$N$4:$N$100,MATCH('申込一覧'!H63,'名前'!$M$4:$M$100,0)))</f>
      </c>
      <c r="R63" s="39">
        <f>IF(L63="","",INDEX('名前'!$N$4:$N$100,MATCH('申込一覧'!L63,'名前'!$M$4:$M$1000,0)))</f>
      </c>
      <c r="S63" s="39"/>
    </row>
    <row r="64" spans="1:19" ht="15" customHeight="1">
      <c r="A64" s="54">
        <v>43</v>
      </c>
      <c r="B64" s="55"/>
      <c r="C64" s="56"/>
      <c r="D64" s="47"/>
      <c r="E64" s="56"/>
      <c r="F64" s="57"/>
      <c r="G64" s="49"/>
      <c r="H64" s="50"/>
      <c r="I64" s="51"/>
      <c r="J64" s="58"/>
      <c r="K64" s="53"/>
      <c r="L64" s="50"/>
      <c r="M64" s="51"/>
      <c r="N64" s="58"/>
      <c r="O64" s="53"/>
      <c r="P64" s="11"/>
      <c r="Q64" s="39">
        <f>IF('申込一覧'!H64="","",INDEX('名前'!$N$4:$N$100,MATCH('申込一覧'!H64,'名前'!$M$4:$M$100,0)))</f>
      </c>
      <c r="R64" s="39">
        <f>IF(L64="","",INDEX('名前'!$N$4:$N$100,MATCH('申込一覧'!L64,'名前'!$M$4:$M$1000,0)))</f>
      </c>
      <c r="S64" s="39"/>
    </row>
    <row r="65" spans="1:19" ht="15" customHeight="1">
      <c r="A65" s="54">
        <v>44</v>
      </c>
      <c r="B65" s="55"/>
      <c r="C65" s="56"/>
      <c r="D65" s="47"/>
      <c r="E65" s="56"/>
      <c r="F65" s="57"/>
      <c r="G65" s="49"/>
      <c r="H65" s="50"/>
      <c r="I65" s="51"/>
      <c r="J65" s="58"/>
      <c r="K65" s="53"/>
      <c r="L65" s="50"/>
      <c r="M65" s="51"/>
      <c r="N65" s="58"/>
      <c r="O65" s="53"/>
      <c r="P65" s="11"/>
      <c r="Q65" s="39">
        <f>IF('申込一覧'!H65="","",INDEX('名前'!$N$4:$N$100,MATCH('申込一覧'!H65,'名前'!$M$4:$M$100,0)))</f>
      </c>
      <c r="R65" s="39">
        <f>IF(L65="","",INDEX('名前'!$N$4:$N$100,MATCH('申込一覧'!L65,'名前'!$M$4:$M$1000,0)))</f>
      </c>
      <c r="S65" s="39"/>
    </row>
    <row r="66" spans="1:19" ht="15" customHeight="1">
      <c r="A66" s="54">
        <v>45</v>
      </c>
      <c r="B66" s="55"/>
      <c r="C66" s="56"/>
      <c r="D66" s="47"/>
      <c r="E66" s="56"/>
      <c r="F66" s="57"/>
      <c r="G66" s="49"/>
      <c r="H66" s="50"/>
      <c r="I66" s="51"/>
      <c r="J66" s="58"/>
      <c r="K66" s="53"/>
      <c r="L66" s="50"/>
      <c r="M66" s="51"/>
      <c r="N66" s="58"/>
      <c r="O66" s="53"/>
      <c r="P66" s="11"/>
      <c r="Q66" s="39">
        <f>IF('申込一覧'!H66="","",INDEX('名前'!$N$4:$N$100,MATCH('申込一覧'!H66,'名前'!$M$4:$M$100,0)))</f>
      </c>
      <c r="R66" s="39">
        <f>IF(L66="","",INDEX('名前'!$N$4:$N$100,MATCH('申込一覧'!L66,'名前'!$M$4:$M$1000,0)))</f>
      </c>
      <c r="S66" s="39"/>
    </row>
    <row r="67" spans="1:19" ht="15" customHeight="1">
      <c r="A67" s="54">
        <v>46</v>
      </c>
      <c r="B67" s="55"/>
      <c r="C67" s="56"/>
      <c r="D67" s="47"/>
      <c r="E67" s="56"/>
      <c r="F67" s="57"/>
      <c r="G67" s="49"/>
      <c r="H67" s="50"/>
      <c r="I67" s="51"/>
      <c r="J67" s="58"/>
      <c r="K67" s="53"/>
      <c r="L67" s="50"/>
      <c r="M67" s="51"/>
      <c r="N67" s="58"/>
      <c r="O67" s="53"/>
      <c r="P67" s="11"/>
      <c r="Q67" s="39">
        <f>IF('申込一覧'!H67="","",INDEX('名前'!$N$4:$N$100,MATCH('申込一覧'!H67,'名前'!$M$4:$M$100,0)))</f>
      </c>
      <c r="R67" s="39">
        <f>IF(L67="","",INDEX('名前'!$N$4:$N$100,MATCH('申込一覧'!L67,'名前'!$M$4:$M$1000,0)))</f>
      </c>
      <c r="S67" s="39"/>
    </row>
    <row r="68" spans="1:19" ht="15" customHeight="1">
      <c r="A68" s="54">
        <v>47</v>
      </c>
      <c r="B68" s="55"/>
      <c r="C68" s="56"/>
      <c r="D68" s="47"/>
      <c r="E68" s="56"/>
      <c r="F68" s="57"/>
      <c r="G68" s="49"/>
      <c r="H68" s="50"/>
      <c r="I68" s="51"/>
      <c r="J68" s="58"/>
      <c r="K68" s="53"/>
      <c r="L68" s="50"/>
      <c r="M68" s="51"/>
      <c r="N68" s="58"/>
      <c r="O68" s="53"/>
      <c r="P68" s="11"/>
      <c r="Q68" s="39">
        <f>IF('申込一覧'!H68="","",INDEX('名前'!$N$4:$N$100,MATCH('申込一覧'!H68,'名前'!$M$4:$M$100,0)))</f>
      </c>
      <c r="R68" s="39">
        <f>IF(L68="","",INDEX('名前'!$N$4:$N$100,MATCH('申込一覧'!L68,'名前'!$M$4:$M$1000,0)))</f>
      </c>
      <c r="S68" s="39"/>
    </row>
    <row r="69" spans="1:19" ht="15" customHeight="1">
      <c r="A69" s="54">
        <v>48</v>
      </c>
      <c r="B69" s="55"/>
      <c r="C69" s="56"/>
      <c r="D69" s="47"/>
      <c r="E69" s="56"/>
      <c r="F69" s="57"/>
      <c r="G69" s="49"/>
      <c r="H69" s="50"/>
      <c r="I69" s="51"/>
      <c r="J69" s="58"/>
      <c r="K69" s="53"/>
      <c r="L69" s="50"/>
      <c r="M69" s="51"/>
      <c r="N69" s="58"/>
      <c r="O69" s="53"/>
      <c r="P69" s="11"/>
      <c r="Q69" s="39">
        <f>IF('申込一覧'!H69="","",INDEX('名前'!$N$4:$N$100,MATCH('申込一覧'!H69,'名前'!$M$4:$M$100,0)))</f>
      </c>
      <c r="R69" s="39">
        <f>IF(L69="","",INDEX('名前'!$N$4:$N$100,MATCH('申込一覧'!L69,'名前'!$M$4:$M$1000,0)))</f>
      </c>
      <c r="S69" s="39"/>
    </row>
    <row r="70" spans="1:19" ht="15" customHeight="1">
      <c r="A70" s="54">
        <v>49</v>
      </c>
      <c r="B70" s="55"/>
      <c r="C70" s="56"/>
      <c r="D70" s="47"/>
      <c r="E70" s="56"/>
      <c r="F70" s="57"/>
      <c r="G70" s="49"/>
      <c r="H70" s="50"/>
      <c r="I70" s="51"/>
      <c r="J70" s="58"/>
      <c r="K70" s="53"/>
      <c r="L70" s="50"/>
      <c r="M70" s="51"/>
      <c r="N70" s="58"/>
      <c r="O70" s="53"/>
      <c r="P70" s="11"/>
      <c r="Q70" s="39">
        <f>IF('申込一覧'!H70="","",INDEX('名前'!$N$4:$N$100,MATCH('申込一覧'!H70,'名前'!$M$4:$M$100,0)))</f>
      </c>
      <c r="R70" s="39">
        <f>IF(L70="","",INDEX('名前'!$N$4:$N$100,MATCH('申込一覧'!L70,'名前'!$M$4:$M$1000,0)))</f>
      </c>
      <c r="S70" s="39"/>
    </row>
    <row r="71" spans="1:19" ht="15" customHeight="1">
      <c r="A71" s="54">
        <v>50</v>
      </c>
      <c r="B71" s="55"/>
      <c r="C71" s="56"/>
      <c r="D71" s="47"/>
      <c r="E71" s="56"/>
      <c r="F71" s="57"/>
      <c r="G71" s="49"/>
      <c r="H71" s="50"/>
      <c r="I71" s="51"/>
      <c r="J71" s="58"/>
      <c r="K71" s="53"/>
      <c r="L71" s="50"/>
      <c r="M71" s="51"/>
      <c r="N71" s="58"/>
      <c r="O71" s="53"/>
      <c r="P71" s="11"/>
      <c r="Q71" s="39">
        <f>IF('申込一覧'!H71="","",INDEX('名前'!$N$4:$N$100,MATCH('申込一覧'!H71,'名前'!$M$4:$M$100,0)))</f>
      </c>
      <c r="R71" s="39">
        <f>IF(L71="","",INDEX('名前'!$N$4:$N$100,MATCH('申込一覧'!L71,'名前'!$M$4:$M$1000,0)))</f>
      </c>
      <c r="S71" s="39"/>
    </row>
    <row r="72" spans="1:19" ht="15" customHeight="1">
      <c r="A72" s="54">
        <v>51</v>
      </c>
      <c r="B72" s="55"/>
      <c r="C72" s="56"/>
      <c r="D72" s="47"/>
      <c r="E72" s="56"/>
      <c r="F72" s="57"/>
      <c r="G72" s="49"/>
      <c r="H72" s="50"/>
      <c r="I72" s="51"/>
      <c r="J72" s="58"/>
      <c r="K72" s="53"/>
      <c r="L72" s="50"/>
      <c r="M72" s="51"/>
      <c r="N72" s="58"/>
      <c r="O72" s="53"/>
      <c r="P72" s="11"/>
      <c r="Q72" s="39">
        <f>IF('申込一覧'!H72="","",INDEX('名前'!$N$4:$N$100,MATCH('申込一覧'!H72,'名前'!$M$4:$M$100,0)))</f>
      </c>
      <c r="R72" s="39">
        <f>IF(L72="","",INDEX('名前'!$N$4:$N$100,MATCH('申込一覧'!L72,'名前'!$M$4:$M$1000,0)))</f>
      </c>
      <c r="S72" s="39"/>
    </row>
    <row r="73" spans="1:19" ht="15" customHeight="1">
      <c r="A73" s="54">
        <v>52</v>
      </c>
      <c r="B73" s="55"/>
      <c r="C73" s="56"/>
      <c r="D73" s="47"/>
      <c r="E73" s="56"/>
      <c r="F73" s="57"/>
      <c r="G73" s="49"/>
      <c r="H73" s="50"/>
      <c r="I73" s="51"/>
      <c r="J73" s="58"/>
      <c r="K73" s="53"/>
      <c r="L73" s="50"/>
      <c r="M73" s="51"/>
      <c r="N73" s="58"/>
      <c r="O73" s="53"/>
      <c r="P73" s="11"/>
      <c r="Q73" s="39">
        <f>IF('申込一覧'!H73="","",INDEX('名前'!$N$4:$N$100,MATCH('申込一覧'!H73,'名前'!$M$4:$M$100,0)))</f>
      </c>
      <c r="R73" s="39">
        <f>IF(L73="","",INDEX('名前'!$N$4:$N$100,MATCH('申込一覧'!L73,'名前'!$M$4:$M$1000,0)))</f>
      </c>
      <c r="S73" s="39"/>
    </row>
    <row r="74" spans="1:19" ht="15" customHeight="1">
      <c r="A74" s="54">
        <v>53</v>
      </c>
      <c r="B74" s="55"/>
      <c r="C74" s="56"/>
      <c r="D74" s="47"/>
      <c r="E74" s="56"/>
      <c r="F74" s="57"/>
      <c r="G74" s="49"/>
      <c r="H74" s="50"/>
      <c r="I74" s="51"/>
      <c r="J74" s="58"/>
      <c r="K74" s="53"/>
      <c r="L74" s="50"/>
      <c r="M74" s="51"/>
      <c r="N74" s="58"/>
      <c r="O74" s="53"/>
      <c r="P74" s="11"/>
      <c r="Q74" s="39">
        <f>IF('申込一覧'!H74="","",INDEX('名前'!$N$4:$N$100,MATCH('申込一覧'!H74,'名前'!$M$4:$M$100,0)))</f>
      </c>
      <c r="R74" s="39">
        <f>IF(L74="","",INDEX('名前'!$N$4:$N$100,MATCH('申込一覧'!L74,'名前'!$M$4:$M$1000,0)))</f>
      </c>
      <c r="S74" s="39"/>
    </row>
    <row r="75" spans="1:19" ht="15" customHeight="1">
      <c r="A75" s="54">
        <v>54</v>
      </c>
      <c r="B75" s="55"/>
      <c r="C75" s="56"/>
      <c r="D75" s="47"/>
      <c r="E75" s="56"/>
      <c r="F75" s="57"/>
      <c r="G75" s="49"/>
      <c r="H75" s="50"/>
      <c r="I75" s="51"/>
      <c r="J75" s="58"/>
      <c r="K75" s="53"/>
      <c r="L75" s="50"/>
      <c r="M75" s="51"/>
      <c r="N75" s="58"/>
      <c r="O75" s="53"/>
      <c r="P75" s="11"/>
      <c r="Q75" s="39">
        <f>IF('申込一覧'!H75="","",INDEX('名前'!$N$4:$N$100,MATCH('申込一覧'!H75,'名前'!$M$4:$M$100,0)))</f>
      </c>
      <c r="R75" s="39">
        <f>IF(L75="","",INDEX('名前'!$N$4:$N$100,MATCH('申込一覧'!L75,'名前'!$M$4:$M$1000,0)))</f>
      </c>
      <c r="S75" s="39"/>
    </row>
    <row r="76" spans="1:19" ht="15" customHeight="1">
      <c r="A76" s="54">
        <v>55</v>
      </c>
      <c r="B76" s="55"/>
      <c r="C76" s="56"/>
      <c r="D76" s="47"/>
      <c r="E76" s="56"/>
      <c r="F76" s="57"/>
      <c r="G76" s="49"/>
      <c r="H76" s="50"/>
      <c r="I76" s="51"/>
      <c r="J76" s="58"/>
      <c r="K76" s="53"/>
      <c r="L76" s="50"/>
      <c r="M76" s="51"/>
      <c r="N76" s="58"/>
      <c r="O76" s="53"/>
      <c r="P76" s="11"/>
      <c r="Q76" s="39">
        <f>IF('申込一覧'!H76="","",INDEX('名前'!$N$4:$N$100,MATCH('申込一覧'!H76,'名前'!$M$4:$M$100,0)))</f>
      </c>
      <c r="R76" s="39">
        <f>IF(L76="","",INDEX('名前'!$N$4:$N$100,MATCH('申込一覧'!L76,'名前'!$M$4:$M$1000,0)))</f>
      </c>
      <c r="S76" s="39"/>
    </row>
    <row r="77" spans="1:19" ht="15" customHeight="1">
      <c r="A77" s="54">
        <v>56</v>
      </c>
      <c r="B77" s="55"/>
      <c r="C77" s="56"/>
      <c r="D77" s="47"/>
      <c r="E77" s="56"/>
      <c r="F77" s="57"/>
      <c r="G77" s="49"/>
      <c r="H77" s="50"/>
      <c r="I77" s="51"/>
      <c r="J77" s="58"/>
      <c r="K77" s="53"/>
      <c r="L77" s="50"/>
      <c r="M77" s="51"/>
      <c r="N77" s="58"/>
      <c r="O77" s="53"/>
      <c r="P77" s="11"/>
      <c r="Q77" s="39">
        <f>IF('申込一覧'!H77="","",INDEX('名前'!$N$4:$N$100,MATCH('申込一覧'!H77,'名前'!$M$4:$M$100,0)))</f>
      </c>
      <c r="R77" s="39">
        <f>IF(L77="","",INDEX('名前'!$N$4:$N$100,MATCH('申込一覧'!L77,'名前'!$M$4:$M$1000,0)))</f>
      </c>
      <c r="S77" s="39"/>
    </row>
    <row r="78" spans="1:19" ht="15" customHeight="1">
      <c r="A78" s="54">
        <v>57</v>
      </c>
      <c r="B78" s="55"/>
      <c r="C78" s="56"/>
      <c r="D78" s="47"/>
      <c r="E78" s="56"/>
      <c r="F78" s="57"/>
      <c r="G78" s="49"/>
      <c r="H78" s="50"/>
      <c r="I78" s="51"/>
      <c r="J78" s="58"/>
      <c r="K78" s="53"/>
      <c r="L78" s="50"/>
      <c r="M78" s="51"/>
      <c r="N78" s="58"/>
      <c r="O78" s="53"/>
      <c r="P78" s="11"/>
      <c r="Q78" s="39">
        <f>IF('申込一覧'!H78="","",INDEX('名前'!$N$4:$N$100,MATCH('申込一覧'!H78,'名前'!$M$4:$M$100,0)))</f>
      </c>
      <c r="R78" s="39">
        <f>IF(L78="","",INDEX('名前'!$N$4:$N$100,MATCH('申込一覧'!L78,'名前'!$M$4:$M$1000,0)))</f>
      </c>
      <c r="S78" s="39"/>
    </row>
    <row r="79" spans="1:19" ht="15" customHeight="1">
      <c r="A79" s="54">
        <v>58</v>
      </c>
      <c r="B79" s="55"/>
      <c r="C79" s="56"/>
      <c r="D79" s="47"/>
      <c r="E79" s="56"/>
      <c r="F79" s="57"/>
      <c r="G79" s="49"/>
      <c r="H79" s="50"/>
      <c r="I79" s="51"/>
      <c r="J79" s="58"/>
      <c r="K79" s="53"/>
      <c r="L79" s="50"/>
      <c r="M79" s="51"/>
      <c r="N79" s="58"/>
      <c r="O79" s="53"/>
      <c r="P79" s="11"/>
      <c r="Q79" s="39">
        <f>IF('申込一覧'!H79="","",INDEX('名前'!$N$4:$N$100,MATCH('申込一覧'!H79,'名前'!$M$4:$M$100,0)))</f>
      </c>
      <c r="R79" s="39">
        <f>IF(L79="","",INDEX('名前'!$N$4:$N$100,MATCH('申込一覧'!L79,'名前'!$M$4:$M$1000,0)))</f>
      </c>
      <c r="S79" s="39"/>
    </row>
    <row r="80" spans="1:19" ht="15" customHeight="1">
      <c r="A80" s="54">
        <v>59</v>
      </c>
      <c r="B80" s="55"/>
      <c r="C80" s="56"/>
      <c r="D80" s="47"/>
      <c r="E80" s="56"/>
      <c r="F80" s="57"/>
      <c r="G80" s="49"/>
      <c r="H80" s="50"/>
      <c r="I80" s="51"/>
      <c r="J80" s="58"/>
      <c r="K80" s="53"/>
      <c r="L80" s="50"/>
      <c r="M80" s="51"/>
      <c r="N80" s="58"/>
      <c r="O80" s="53"/>
      <c r="P80" s="11"/>
      <c r="Q80" s="39">
        <f>IF('申込一覧'!H80="","",INDEX('名前'!$N$4:$N$100,MATCH('申込一覧'!H80,'名前'!$M$4:$M$100,0)))</f>
      </c>
      <c r="R80" s="39">
        <f>IF(L80="","",INDEX('名前'!$N$4:$N$100,MATCH('申込一覧'!L80,'名前'!$M$4:$M$1000,0)))</f>
      </c>
      <c r="S80" s="39"/>
    </row>
    <row r="81" spans="1:19" ht="15" customHeight="1">
      <c r="A81" s="54">
        <v>60</v>
      </c>
      <c r="B81" s="55"/>
      <c r="C81" s="56"/>
      <c r="D81" s="47"/>
      <c r="E81" s="56"/>
      <c r="F81" s="57"/>
      <c r="G81" s="49"/>
      <c r="H81" s="50"/>
      <c r="I81" s="51"/>
      <c r="J81" s="58"/>
      <c r="K81" s="53"/>
      <c r="L81" s="50"/>
      <c r="M81" s="51"/>
      <c r="N81" s="58"/>
      <c r="O81" s="53"/>
      <c r="P81" s="11"/>
      <c r="Q81" s="39">
        <f>IF('申込一覧'!H81="","",INDEX('名前'!$N$4:$N$100,MATCH('申込一覧'!H81,'名前'!$M$4:$M$100,0)))</f>
      </c>
      <c r="R81" s="39">
        <f>IF(L81="","",INDEX('名前'!$N$4:$N$100,MATCH('申込一覧'!L81,'名前'!$M$4:$M$1000,0)))</f>
      </c>
      <c r="S81" s="39"/>
    </row>
    <row r="82" spans="1:19" ht="15" customHeight="1">
      <c r="A82" s="54">
        <v>61</v>
      </c>
      <c r="B82" s="55"/>
      <c r="C82" s="56"/>
      <c r="D82" s="47"/>
      <c r="E82" s="56"/>
      <c r="F82" s="57"/>
      <c r="G82" s="49"/>
      <c r="H82" s="50"/>
      <c r="I82" s="51"/>
      <c r="J82" s="58"/>
      <c r="K82" s="53"/>
      <c r="L82" s="50"/>
      <c r="M82" s="51"/>
      <c r="N82" s="58"/>
      <c r="O82" s="53"/>
      <c r="P82" s="11"/>
      <c r="Q82" s="39">
        <f>IF('申込一覧'!H82="","",INDEX('名前'!$N$4:$N$100,MATCH('申込一覧'!H82,'名前'!$M$4:$M$100,0)))</f>
      </c>
      <c r="R82" s="39">
        <f>IF(L82="","",INDEX('名前'!$N$4:$N$100,MATCH('申込一覧'!L82,'名前'!$M$4:$M$1000,0)))</f>
      </c>
      <c r="S82" s="39"/>
    </row>
    <row r="83" spans="1:19" ht="15" customHeight="1">
      <c r="A83" s="54">
        <v>62</v>
      </c>
      <c r="B83" s="55"/>
      <c r="C83" s="56"/>
      <c r="D83" s="47"/>
      <c r="E83" s="56"/>
      <c r="F83" s="57"/>
      <c r="G83" s="49"/>
      <c r="H83" s="50"/>
      <c r="I83" s="51"/>
      <c r="J83" s="58"/>
      <c r="K83" s="53"/>
      <c r="L83" s="50"/>
      <c r="M83" s="51"/>
      <c r="N83" s="58"/>
      <c r="O83" s="53"/>
      <c r="P83" s="11"/>
      <c r="Q83" s="39">
        <f>IF('申込一覧'!H83="","",INDEX('名前'!$N$4:$N$100,MATCH('申込一覧'!H83,'名前'!$M$4:$M$100,0)))</f>
      </c>
      <c r="R83" s="39">
        <f>IF(L83="","",INDEX('名前'!$N$4:$N$100,MATCH('申込一覧'!L83,'名前'!$M$4:$M$1000,0)))</f>
      </c>
      <c r="S83" s="39"/>
    </row>
    <row r="84" spans="1:19" ht="15" customHeight="1">
      <c r="A84" s="54">
        <v>63</v>
      </c>
      <c r="B84" s="55"/>
      <c r="C84" s="56"/>
      <c r="D84" s="47"/>
      <c r="E84" s="56"/>
      <c r="F84" s="57"/>
      <c r="G84" s="49"/>
      <c r="H84" s="50"/>
      <c r="I84" s="51"/>
      <c r="J84" s="58"/>
      <c r="K84" s="53"/>
      <c r="L84" s="50"/>
      <c r="M84" s="51"/>
      <c r="N84" s="58"/>
      <c r="O84" s="53"/>
      <c r="P84" s="11"/>
      <c r="Q84" s="39">
        <f>IF('申込一覧'!H84="","",INDEX('名前'!$N$4:$N$100,MATCH('申込一覧'!H84,'名前'!$M$4:$M$100,0)))</f>
      </c>
      <c r="R84" s="39">
        <f>IF(L84="","",INDEX('名前'!$N$4:$N$100,MATCH('申込一覧'!L84,'名前'!$M$4:$M$1000,0)))</f>
      </c>
      <c r="S84" s="39"/>
    </row>
    <row r="85" spans="1:19" ht="15" customHeight="1">
      <c r="A85" s="54">
        <v>64</v>
      </c>
      <c r="B85" s="55"/>
      <c r="C85" s="56"/>
      <c r="D85" s="47"/>
      <c r="E85" s="56"/>
      <c r="F85" s="57"/>
      <c r="G85" s="49"/>
      <c r="H85" s="50"/>
      <c r="I85" s="51"/>
      <c r="J85" s="58"/>
      <c r="K85" s="53"/>
      <c r="L85" s="50"/>
      <c r="M85" s="51"/>
      <c r="N85" s="58"/>
      <c r="O85" s="53"/>
      <c r="P85" s="11"/>
      <c r="Q85" s="39">
        <f>IF('申込一覧'!H85="","",INDEX('名前'!$N$4:$N$100,MATCH('申込一覧'!H85,'名前'!$M$4:$M$100,0)))</f>
      </c>
      <c r="R85" s="39">
        <f>IF(L85="","",INDEX('名前'!$N$4:$N$100,MATCH('申込一覧'!L85,'名前'!$M$4:$M$1000,0)))</f>
      </c>
      <c r="S85" s="39"/>
    </row>
    <row r="86" spans="1:19" ht="15" customHeight="1">
      <c r="A86" s="54">
        <v>65</v>
      </c>
      <c r="B86" s="55"/>
      <c r="C86" s="56"/>
      <c r="D86" s="47"/>
      <c r="E86" s="56"/>
      <c r="F86" s="57"/>
      <c r="G86" s="49"/>
      <c r="H86" s="50"/>
      <c r="I86" s="51"/>
      <c r="J86" s="58"/>
      <c r="K86" s="53"/>
      <c r="L86" s="50"/>
      <c r="M86" s="51"/>
      <c r="N86" s="58"/>
      <c r="O86" s="53"/>
      <c r="P86" s="11"/>
      <c r="Q86" s="39">
        <f>IF('申込一覧'!H86="","",INDEX('名前'!$N$4:$N$100,MATCH('申込一覧'!H86,'名前'!$M$4:$M$100,0)))</f>
      </c>
      <c r="R86" s="39">
        <f>IF(L86="","",INDEX('名前'!$N$4:$N$100,MATCH('申込一覧'!L86,'名前'!$M$4:$M$1000,0)))</f>
      </c>
      <c r="S86" s="39"/>
    </row>
    <row r="87" spans="1:19" ht="15" customHeight="1">
      <c r="A87" s="54">
        <v>66</v>
      </c>
      <c r="B87" s="55"/>
      <c r="C87" s="56"/>
      <c r="D87" s="47"/>
      <c r="E87" s="56"/>
      <c r="F87" s="57"/>
      <c r="G87" s="49"/>
      <c r="H87" s="50"/>
      <c r="I87" s="51"/>
      <c r="J87" s="58"/>
      <c r="K87" s="53"/>
      <c r="L87" s="50"/>
      <c r="M87" s="51"/>
      <c r="N87" s="58"/>
      <c r="O87" s="53"/>
      <c r="P87" s="11"/>
      <c r="Q87" s="39">
        <f>IF('申込一覧'!H87="","",INDEX('名前'!$N$4:$N$100,MATCH('申込一覧'!H87,'名前'!$M$4:$M$100,0)))</f>
      </c>
      <c r="R87" s="39">
        <f>IF(L87="","",INDEX('名前'!$N$4:$N$100,MATCH('申込一覧'!L87,'名前'!$M$4:$M$1000,0)))</f>
      </c>
      <c r="S87" s="39"/>
    </row>
    <row r="88" spans="1:19" ht="15" customHeight="1">
      <c r="A88" s="54">
        <v>67</v>
      </c>
      <c r="B88" s="55"/>
      <c r="C88" s="56"/>
      <c r="D88" s="47"/>
      <c r="E88" s="56"/>
      <c r="F88" s="57"/>
      <c r="G88" s="49"/>
      <c r="H88" s="50"/>
      <c r="I88" s="51"/>
      <c r="J88" s="58"/>
      <c r="K88" s="53"/>
      <c r="L88" s="50"/>
      <c r="M88" s="51"/>
      <c r="N88" s="58"/>
      <c r="O88" s="53"/>
      <c r="P88" s="11"/>
      <c r="Q88" s="39">
        <f>IF('申込一覧'!H88="","",INDEX('名前'!$N$4:$N$100,MATCH('申込一覧'!H88,'名前'!$M$4:$M$100,0)))</f>
      </c>
      <c r="R88" s="39">
        <f>IF(L88="","",INDEX('名前'!$N$4:$N$100,MATCH('申込一覧'!L88,'名前'!$M$4:$M$1000,0)))</f>
      </c>
      <c r="S88" s="39"/>
    </row>
    <row r="89" spans="1:19" ht="15" customHeight="1">
      <c r="A89" s="54">
        <v>68</v>
      </c>
      <c r="B89" s="55"/>
      <c r="C89" s="56"/>
      <c r="D89" s="47"/>
      <c r="E89" s="56"/>
      <c r="F89" s="57"/>
      <c r="G89" s="49"/>
      <c r="H89" s="50"/>
      <c r="I89" s="51"/>
      <c r="J89" s="58"/>
      <c r="K89" s="53"/>
      <c r="L89" s="50"/>
      <c r="M89" s="51"/>
      <c r="N89" s="58"/>
      <c r="O89" s="53"/>
      <c r="P89" s="11"/>
      <c r="Q89" s="39">
        <f>IF('申込一覧'!H89="","",INDEX('名前'!$N$4:$N$100,MATCH('申込一覧'!H89,'名前'!$M$4:$M$100,0)))</f>
      </c>
      <c r="R89" s="39">
        <f>IF(L89="","",INDEX('名前'!$N$4:$N$100,MATCH('申込一覧'!L89,'名前'!$M$4:$M$1000,0)))</f>
      </c>
      <c r="S89" s="39"/>
    </row>
    <row r="90" spans="1:19" ht="15" customHeight="1">
      <c r="A90" s="54">
        <v>69</v>
      </c>
      <c r="B90" s="55"/>
      <c r="C90" s="56"/>
      <c r="D90" s="47"/>
      <c r="E90" s="56"/>
      <c r="F90" s="57"/>
      <c r="G90" s="49"/>
      <c r="H90" s="50"/>
      <c r="I90" s="51"/>
      <c r="J90" s="58"/>
      <c r="K90" s="53"/>
      <c r="L90" s="50"/>
      <c r="M90" s="51"/>
      <c r="N90" s="58"/>
      <c r="O90" s="53"/>
      <c r="P90" s="11"/>
      <c r="Q90" s="39">
        <f>IF('申込一覧'!H90="","",INDEX('名前'!$N$4:$N$100,MATCH('申込一覧'!H90,'名前'!$M$4:$M$100,0)))</f>
      </c>
      <c r="R90" s="39">
        <f>IF(L90="","",INDEX('名前'!$N$4:$N$100,MATCH('申込一覧'!L90,'名前'!$M$4:$M$1000,0)))</f>
      </c>
      <c r="S90" s="39"/>
    </row>
    <row r="91" spans="1:19" ht="15" customHeight="1">
      <c r="A91" s="54">
        <v>70</v>
      </c>
      <c r="B91" s="55"/>
      <c r="C91" s="56"/>
      <c r="D91" s="47"/>
      <c r="E91" s="56"/>
      <c r="F91" s="57"/>
      <c r="G91" s="49"/>
      <c r="H91" s="50"/>
      <c r="I91" s="51"/>
      <c r="J91" s="58"/>
      <c r="K91" s="53"/>
      <c r="L91" s="50"/>
      <c r="M91" s="51"/>
      <c r="N91" s="58"/>
      <c r="O91" s="53"/>
      <c r="P91" s="11"/>
      <c r="Q91" s="39">
        <f>IF('申込一覧'!H91="","",INDEX('名前'!$N$4:$N$100,MATCH('申込一覧'!H91,'名前'!$M$4:$M$100,0)))</f>
      </c>
      <c r="R91" s="39">
        <f>IF(L91="","",INDEX('名前'!$N$4:$N$100,MATCH('申込一覧'!L91,'名前'!$M$4:$M$1000,0)))</f>
      </c>
      <c r="S91" s="39"/>
    </row>
    <row r="92" spans="1:19" ht="15" customHeight="1">
      <c r="A92" s="54">
        <v>71</v>
      </c>
      <c r="B92" s="55"/>
      <c r="C92" s="56"/>
      <c r="D92" s="47"/>
      <c r="E92" s="56"/>
      <c r="F92" s="57"/>
      <c r="G92" s="49"/>
      <c r="H92" s="50"/>
      <c r="I92" s="51"/>
      <c r="J92" s="58"/>
      <c r="K92" s="53"/>
      <c r="L92" s="50"/>
      <c r="M92" s="51"/>
      <c r="N92" s="58"/>
      <c r="O92" s="53"/>
      <c r="P92" s="11"/>
      <c r="Q92" s="39">
        <f>IF('申込一覧'!H92="","",INDEX('名前'!$N$4:$N$100,MATCH('申込一覧'!H92,'名前'!$M$4:$M$100,0)))</f>
      </c>
      <c r="R92" s="39">
        <f>IF(L92="","",INDEX('名前'!$N$4:$N$100,MATCH('申込一覧'!L92,'名前'!$M$4:$M$1000,0)))</f>
      </c>
      <c r="S92" s="39"/>
    </row>
    <row r="93" spans="1:19" ht="15" customHeight="1">
      <c r="A93" s="54">
        <v>72</v>
      </c>
      <c r="B93" s="55"/>
      <c r="C93" s="56"/>
      <c r="D93" s="47"/>
      <c r="E93" s="56"/>
      <c r="F93" s="57"/>
      <c r="G93" s="49"/>
      <c r="H93" s="50"/>
      <c r="I93" s="51"/>
      <c r="J93" s="58"/>
      <c r="K93" s="53"/>
      <c r="L93" s="50"/>
      <c r="M93" s="51"/>
      <c r="N93" s="58"/>
      <c r="O93" s="53"/>
      <c r="P93" s="11"/>
      <c r="Q93" s="39">
        <f>IF('申込一覧'!H93="","",INDEX('名前'!$N$4:$N$100,MATCH('申込一覧'!H93,'名前'!$M$4:$M$100,0)))</f>
      </c>
      <c r="R93" s="39">
        <f>IF(L93="","",INDEX('名前'!$N$4:$N$100,MATCH('申込一覧'!L93,'名前'!$M$4:$M$1000,0)))</f>
      </c>
      <c r="S93" s="39"/>
    </row>
    <row r="94" spans="1:19" ht="15" customHeight="1">
      <c r="A94" s="54">
        <v>73</v>
      </c>
      <c r="B94" s="55"/>
      <c r="C94" s="56"/>
      <c r="D94" s="47"/>
      <c r="E94" s="56"/>
      <c r="F94" s="57"/>
      <c r="G94" s="49"/>
      <c r="H94" s="50"/>
      <c r="I94" s="51"/>
      <c r="J94" s="58"/>
      <c r="K94" s="53"/>
      <c r="L94" s="50"/>
      <c r="M94" s="51"/>
      <c r="N94" s="58"/>
      <c r="O94" s="53"/>
      <c r="P94" s="11"/>
      <c r="Q94" s="39">
        <f>IF('申込一覧'!H94="","",INDEX('名前'!$N$4:$N$100,MATCH('申込一覧'!H94,'名前'!$M$4:$M$100,0)))</f>
      </c>
      <c r="R94" s="39">
        <f>IF(L94="","",INDEX('名前'!$N$4:$N$100,MATCH('申込一覧'!L94,'名前'!$M$4:$M$1000,0)))</f>
      </c>
      <c r="S94" s="39"/>
    </row>
    <row r="95" spans="1:19" ht="15" customHeight="1">
      <c r="A95" s="54">
        <v>74</v>
      </c>
      <c r="B95" s="55"/>
      <c r="C95" s="56"/>
      <c r="D95" s="47"/>
      <c r="E95" s="56"/>
      <c r="F95" s="57"/>
      <c r="G95" s="49"/>
      <c r="H95" s="50"/>
      <c r="I95" s="51"/>
      <c r="J95" s="58"/>
      <c r="K95" s="53"/>
      <c r="L95" s="50"/>
      <c r="M95" s="51"/>
      <c r="N95" s="58"/>
      <c r="O95" s="53"/>
      <c r="P95" s="11"/>
      <c r="Q95" s="39">
        <f>IF('申込一覧'!H95="","",INDEX('名前'!$N$4:$N$100,MATCH('申込一覧'!H95,'名前'!$M$4:$M$100,0)))</f>
      </c>
      <c r="R95" s="39">
        <f>IF(L95="","",INDEX('名前'!$N$4:$N$100,MATCH('申込一覧'!L95,'名前'!$M$4:$M$1000,0)))</f>
      </c>
      <c r="S95" s="39"/>
    </row>
    <row r="96" spans="1:19" ht="15" customHeight="1">
      <c r="A96" s="54">
        <v>75</v>
      </c>
      <c r="B96" s="55"/>
      <c r="C96" s="56"/>
      <c r="D96" s="47"/>
      <c r="E96" s="56"/>
      <c r="F96" s="57"/>
      <c r="G96" s="49"/>
      <c r="H96" s="50"/>
      <c r="I96" s="51"/>
      <c r="J96" s="58"/>
      <c r="K96" s="53"/>
      <c r="L96" s="50"/>
      <c r="M96" s="51"/>
      <c r="N96" s="58"/>
      <c r="O96" s="53"/>
      <c r="P96" s="11"/>
      <c r="Q96" s="39">
        <f>IF('申込一覧'!H96="","",INDEX('名前'!$N$4:$N$100,MATCH('申込一覧'!H96,'名前'!$M$4:$M$100,0)))</f>
      </c>
      <c r="R96" s="39">
        <f>IF(L96="","",INDEX('名前'!$N$4:$N$100,MATCH('申込一覧'!L96,'名前'!$M$4:$M$1000,0)))</f>
      </c>
      <c r="S96" s="39"/>
    </row>
    <row r="97" spans="1:19" ht="15" customHeight="1">
      <c r="A97" s="54">
        <v>76</v>
      </c>
      <c r="B97" s="55"/>
      <c r="C97" s="56"/>
      <c r="D97" s="47"/>
      <c r="E97" s="56"/>
      <c r="F97" s="57"/>
      <c r="G97" s="49"/>
      <c r="H97" s="50"/>
      <c r="I97" s="51"/>
      <c r="J97" s="58"/>
      <c r="K97" s="53"/>
      <c r="L97" s="50"/>
      <c r="M97" s="51"/>
      <c r="N97" s="58"/>
      <c r="O97" s="53"/>
      <c r="P97" s="11"/>
      <c r="Q97" s="39">
        <f>IF('申込一覧'!H97="","",INDEX('名前'!$N$4:$N$100,MATCH('申込一覧'!H97,'名前'!$M$4:$M$100,0)))</f>
      </c>
      <c r="R97" s="39">
        <f>IF(L97="","",INDEX('名前'!$N$4:$N$100,MATCH('申込一覧'!L97,'名前'!$M$4:$M$1000,0)))</f>
      </c>
      <c r="S97" s="39"/>
    </row>
    <row r="98" spans="1:19" ht="15" customHeight="1">
      <c r="A98" s="54">
        <v>77</v>
      </c>
      <c r="B98" s="55"/>
      <c r="C98" s="56"/>
      <c r="D98" s="47"/>
      <c r="E98" s="56"/>
      <c r="F98" s="57"/>
      <c r="G98" s="49"/>
      <c r="H98" s="50"/>
      <c r="I98" s="51"/>
      <c r="J98" s="58"/>
      <c r="K98" s="53"/>
      <c r="L98" s="50"/>
      <c r="M98" s="51"/>
      <c r="N98" s="58"/>
      <c r="O98" s="53"/>
      <c r="P98" s="11"/>
      <c r="Q98" s="39">
        <f>IF('申込一覧'!H98="","",INDEX('名前'!$N$4:$N$100,MATCH('申込一覧'!H98,'名前'!$M$4:$M$100,0)))</f>
      </c>
      <c r="R98" s="39">
        <f>IF(L98="","",INDEX('名前'!$N$4:$N$100,MATCH('申込一覧'!L98,'名前'!$M$4:$M$1000,0)))</f>
      </c>
      <c r="S98" s="39"/>
    </row>
    <row r="99" spans="1:19" ht="15" customHeight="1">
      <c r="A99" s="54">
        <v>78</v>
      </c>
      <c r="B99" s="55"/>
      <c r="C99" s="56"/>
      <c r="D99" s="47"/>
      <c r="E99" s="56"/>
      <c r="F99" s="57"/>
      <c r="G99" s="49"/>
      <c r="H99" s="50"/>
      <c r="I99" s="51"/>
      <c r="J99" s="58"/>
      <c r="K99" s="53"/>
      <c r="L99" s="50"/>
      <c r="M99" s="51"/>
      <c r="N99" s="58"/>
      <c r="O99" s="53"/>
      <c r="P99" s="11"/>
      <c r="Q99" s="39">
        <f>IF('申込一覧'!H99="","",INDEX('名前'!$N$4:$N$100,MATCH('申込一覧'!H99,'名前'!$M$4:$M$100,0)))</f>
      </c>
      <c r="R99" s="39">
        <f>IF(L99="","",INDEX('名前'!$N$4:$N$100,MATCH('申込一覧'!L99,'名前'!$M$4:$M$1000,0)))</f>
      </c>
      <c r="S99" s="39"/>
    </row>
    <row r="100" spans="1:19" ht="15" customHeight="1">
      <c r="A100" s="54">
        <v>79</v>
      </c>
      <c r="B100" s="55"/>
      <c r="C100" s="56"/>
      <c r="D100" s="47"/>
      <c r="E100" s="56"/>
      <c r="F100" s="57"/>
      <c r="G100" s="49"/>
      <c r="H100" s="50"/>
      <c r="I100" s="51"/>
      <c r="J100" s="58"/>
      <c r="K100" s="53"/>
      <c r="L100" s="50"/>
      <c r="M100" s="51"/>
      <c r="N100" s="58"/>
      <c r="O100" s="53"/>
      <c r="P100" s="11"/>
      <c r="Q100" s="39">
        <f>IF('申込一覧'!H100="","",INDEX('名前'!$N$4:$N$100,MATCH('申込一覧'!H100,'名前'!$M$4:$M$100,0)))</f>
      </c>
      <c r="R100" s="39">
        <f>IF(L100="","",INDEX('名前'!$N$4:$N$100,MATCH('申込一覧'!L100,'名前'!$M$4:$M$1000,0)))</f>
      </c>
      <c r="S100" s="39"/>
    </row>
    <row r="101" spans="1:19" ht="15" customHeight="1">
      <c r="A101" s="54">
        <v>80</v>
      </c>
      <c r="B101" s="55"/>
      <c r="C101" s="56"/>
      <c r="D101" s="47"/>
      <c r="E101" s="56"/>
      <c r="F101" s="57"/>
      <c r="G101" s="49"/>
      <c r="H101" s="50"/>
      <c r="I101" s="51"/>
      <c r="J101" s="58"/>
      <c r="K101" s="53"/>
      <c r="L101" s="50"/>
      <c r="M101" s="51"/>
      <c r="N101" s="58"/>
      <c r="O101" s="53"/>
      <c r="P101" s="11"/>
      <c r="Q101" s="39">
        <f>IF('申込一覧'!H101="","",INDEX('名前'!$N$4:$N$100,MATCH('申込一覧'!H101,'名前'!$M$4:$M$100,0)))</f>
      </c>
      <c r="R101" s="39">
        <f>IF(L101="","",INDEX('名前'!$N$4:$N$100,MATCH('申込一覧'!L101,'名前'!$M$4:$M$1000,0)))</f>
      </c>
      <c r="S101" s="39"/>
    </row>
    <row r="102" spans="1:19" ht="15" customHeight="1">
      <c r="A102" s="54">
        <v>81</v>
      </c>
      <c r="B102" s="55"/>
      <c r="C102" s="56"/>
      <c r="D102" s="47"/>
      <c r="E102" s="56"/>
      <c r="F102" s="57"/>
      <c r="G102" s="49"/>
      <c r="H102" s="50"/>
      <c r="I102" s="51"/>
      <c r="J102" s="58"/>
      <c r="K102" s="53"/>
      <c r="L102" s="50"/>
      <c r="M102" s="51"/>
      <c r="N102" s="58"/>
      <c r="O102" s="53"/>
      <c r="P102" s="11"/>
      <c r="Q102" s="39">
        <f>IF('申込一覧'!H102="","",INDEX('名前'!$N$4:$N$100,MATCH('申込一覧'!H102,'名前'!$M$4:$M$100,0)))</f>
      </c>
      <c r="R102" s="39">
        <f>IF(L102="","",INDEX('名前'!$N$4:$N$100,MATCH('申込一覧'!L102,'名前'!$M$4:$M$1000,0)))</f>
      </c>
      <c r="S102" s="39"/>
    </row>
    <row r="103" spans="1:19" ht="15" customHeight="1">
      <c r="A103" s="54">
        <v>82</v>
      </c>
      <c r="B103" s="55"/>
      <c r="C103" s="56"/>
      <c r="D103" s="47"/>
      <c r="E103" s="56"/>
      <c r="F103" s="57"/>
      <c r="G103" s="49"/>
      <c r="H103" s="50"/>
      <c r="I103" s="51"/>
      <c r="J103" s="58"/>
      <c r="K103" s="53"/>
      <c r="L103" s="50"/>
      <c r="M103" s="51"/>
      <c r="N103" s="58"/>
      <c r="O103" s="53"/>
      <c r="P103" s="11"/>
      <c r="Q103" s="39">
        <f>IF('申込一覧'!H103="","",INDEX('名前'!$N$4:$N$100,MATCH('申込一覧'!H103,'名前'!$M$4:$M$100,0)))</f>
      </c>
      <c r="R103" s="39">
        <f>IF(L103="","",INDEX('名前'!$N$4:$N$100,MATCH('申込一覧'!L103,'名前'!$M$4:$M$1000,0)))</f>
      </c>
      <c r="S103" s="39"/>
    </row>
    <row r="104" spans="1:19" ht="15" customHeight="1">
      <c r="A104" s="54">
        <v>83</v>
      </c>
      <c r="B104" s="55"/>
      <c r="C104" s="56"/>
      <c r="D104" s="47"/>
      <c r="E104" s="56"/>
      <c r="F104" s="57"/>
      <c r="G104" s="49"/>
      <c r="H104" s="50"/>
      <c r="I104" s="51"/>
      <c r="J104" s="58"/>
      <c r="K104" s="53"/>
      <c r="L104" s="50"/>
      <c r="M104" s="51"/>
      <c r="N104" s="58"/>
      <c r="O104" s="53"/>
      <c r="P104" s="11"/>
      <c r="Q104" s="39">
        <f>IF('申込一覧'!H104="","",INDEX('名前'!$N$4:$N$100,MATCH('申込一覧'!H104,'名前'!$M$4:$M$100,0)))</f>
      </c>
      <c r="R104" s="39">
        <f>IF(L104="","",INDEX('名前'!$N$4:$N$100,MATCH('申込一覧'!L104,'名前'!$M$4:$M$1000,0)))</f>
      </c>
      <c r="S104" s="39"/>
    </row>
    <row r="105" spans="1:19" ht="15" customHeight="1">
      <c r="A105" s="54">
        <v>84</v>
      </c>
      <c r="B105" s="55"/>
      <c r="C105" s="56"/>
      <c r="D105" s="47"/>
      <c r="E105" s="56"/>
      <c r="F105" s="57"/>
      <c r="G105" s="49"/>
      <c r="H105" s="50"/>
      <c r="I105" s="51"/>
      <c r="J105" s="58"/>
      <c r="K105" s="53"/>
      <c r="L105" s="50"/>
      <c r="M105" s="51"/>
      <c r="N105" s="58"/>
      <c r="O105" s="53"/>
      <c r="P105" s="11"/>
      <c r="Q105" s="39">
        <f>IF('申込一覧'!H105="","",INDEX('名前'!$N$4:$N$100,MATCH('申込一覧'!H105,'名前'!$M$4:$M$100,0)))</f>
      </c>
      <c r="R105" s="39">
        <f>IF(L105="","",INDEX('名前'!$N$4:$N$100,MATCH('申込一覧'!L105,'名前'!$M$4:$M$1000,0)))</f>
      </c>
      <c r="S105" s="39"/>
    </row>
    <row r="106" spans="1:19" ht="15" customHeight="1">
      <c r="A106" s="54">
        <v>85</v>
      </c>
      <c r="B106" s="55"/>
      <c r="C106" s="56"/>
      <c r="D106" s="47"/>
      <c r="E106" s="56"/>
      <c r="F106" s="57"/>
      <c r="G106" s="49"/>
      <c r="H106" s="50"/>
      <c r="I106" s="51"/>
      <c r="J106" s="58"/>
      <c r="K106" s="53"/>
      <c r="L106" s="50"/>
      <c r="M106" s="51"/>
      <c r="N106" s="58"/>
      <c r="O106" s="53"/>
      <c r="P106" s="11"/>
      <c r="Q106" s="39">
        <f>IF('申込一覧'!H106="","",INDEX('名前'!$N$4:$N$100,MATCH('申込一覧'!H106,'名前'!$M$4:$M$100,0)))</f>
      </c>
      <c r="R106" s="39">
        <f>IF(L106="","",INDEX('名前'!$N$4:$N$100,MATCH('申込一覧'!L106,'名前'!$M$4:$M$1000,0)))</f>
      </c>
      <c r="S106" s="39"/>
    </row>
    <row r="107" spans="1:19" ht="15" customHeight="1">
      <c r="A107" s="54">
        <v>86</v>
      </c>
      <c r="B107" s="55"/>
      <c r="C107" s="56"/>
      <c r="D107" s="47"/>
      <c r="E107" s="56"/>
      <c r="F107" s="57"/>
      <c r="G107" s="49"/>
      <c r="H107" s="50"/>
      <c r="I107" s="51"/>
      <c r="J107" s="58"/>
      <c r="K107" s="53"/>
      <c r="L107" s="50"/>
      <c r="M107" s="51"/>
      <c r="N107" s="58"/>
      <c r="O107" s="53"/>
      <c r="P107" s="11"/>
      <c r="Q107" s="39">
        <f>IF('申込一覧'!H107="","",INDEX('名前'!$N$4:$N$100,MATCH('申込一覧'!H107,'名前'!$M$4:$M$100,0)))</f>
      </c>
      <c r="R107" s="39">
        <f>IF(L107="","",INDEX('名前'!$N$4:$N$100,MATCH('申込一覧'!L107,'名前'!$M$4:$M$1000,0)))</f>
      </c>
      <c r="S107" s="39"/>
    </row>
    <row r="108" spans="1:19" ht="15" customHeight="1">
      <c r="A108" s="54">
        <v>87</v>
      </c>
      <c r="B108" s="55"/>
      <c r="C108" s="56"/>
      <c r="D108" s="47"/>
      <c r="E108" s="56"/>
      <c r="F108" s="57"/>
      <c r="G108" s="49"/>
      <c r="H108" s="50"/>
      <c r="I108" s="51"/>
      <c r="J108" s="58"/>
      <c r="K108" s="53"/>
      <c r="L108" s="50"/>
      <c r="M108" s="51"/>
      <c r="N108" s="58"/>
      <c r="O108" s="53"/>
      <c r="P108" s="11"/>
      <c r="Q108" s="39">
        <f>IF('申込一覧'!H108="","",INDEX('名前'!$N$4:$N$100,MATCH('申込一覧'!H108,'名前'!$M$4:$M$100,0)))</f>
      </c>
      <c r="R108" s="39">
        <f>IF(L108="","",INDEX('名前'!$N$4:$N$100,MATCH('申込一覧'!L108,'名前'!$M$4:$M$1000,0)))</f>
      </c>
      <c r="S108" s="39"/>
    </row>
    <row r="109" spans="1:19" ht="15" customHeight="1">
      <c r="A109" s="54">
        <v>88</v>
      </c>
      <c r="B109" s="55"/>
      <c r="C109" s="56"/>
      <c r="D109" s="47"/>
      <c r="E109" s="56"/>
      <c r="F109" s="57"/>
      <c r="G109" s="49"/>
      <c r="H109" s="50"/>
      <c r="I109" s="51"/>
      <c r="J109" s="58"/>
      <c r="K109" s="53"/>
      <c r="L109" s="50"/>
      <c r="M109" s="51"/>
      <c r="N109" s="58"/>
      <c r="O109" s="53"/>
      <c r="P109" s="11"/>
      <c r="Q109" s="39">
        <f>IF('申込一覧'!H109="","",INDEX('名前'!$N$4:$N$100,MATCH('申込一覧'!H109,'名前'!$M$4:$M$100,0)))</f>
      </c>
      <c r="R109" s="39">
        <f>IF(L109="","",INDEX('名前'!$N$4:$N$100,MATCH('申込一覧'!L109,'名前'!$M$4:$M$1000,0)))</f>
      </c>
      <c r="S109" s="39"/>
    </row>
    <row r="110" spans="1:19" ht="15" customHeight="1">
      <c r="A110" s="54">
        <v>89</v>
      </c>
      <c r="B110" s="55"/>
      <c r="C110" s="56"/>
      <c r="D110" s="47"/>
      <c r="E110" s="56"/>
      <c r="F110" s="57"/>
      <c r="G110" s="49"/>
      <c r="H110" s="50"/>
      <c r="I110" s="51"/>
      <c r="J110" s="58"/>
      <c r="K110" s="53"/>
      <c r="L110" s="50"/>
      <c r="M110" s="51"/>
      <c r="N110" s="58"/>
      <c r="O110" s="53"/>
      <c r="P110" s="11"/>
      <c r="Q110" s="39">
        <f>IF('申込一覧'!H110="","",INDEX('名前'!$N$4:$N$100,MATCH('申込一覧'!H110,'名前'!$M$4:$M$100,0)))</f>
      </c>
      <c r="R110" s="39">
        <f>IF(L110="","",INDEX('名前'!$N$4:$N$100,MATCH('申込一覧'!L110,'名前'!$M$4:$M$1000,0)))</f>
      </c>
      <c r="S110" s="39"/>
    </row>
    <row r="111" spans="1:19" ht="15" customHeight="1">
      <c r="A111" s="54">
        <v>90</v>
      </c>
      <c r="B111" s="55"/>
      <c r="C111" s="56"/>
      <c r="D111" s="47"/>
      <c r="E111" s="56"/>
      <c r="F111" s="57"/>
      <c r="G111" s="49"/>
      <c r="H111" s="50"/>
      <c r="I111" s="51"/>
      <c r="J111" s="58"/>
      <c r="K111" s="53"/>
      <c r="L111" s="50"/>
      <c r="M111" s="51"/>
      <c r="N111" s="58"/>
      <c r="O111" s="53"/>
      <c r="P111" s="11"/>
      <c r="Q111" s="39">
        <f>IF('申込一覧'!H111="","",INDEX('名前'!$N$4:$N$100,MATCH('申込一覧'!H111,'名前'!$M$4:$M$100,0)))</f>
      </c>
      <c r="R111" s="39">
        <f>IF(L111="","",INDEX('名前'!$N$4:$N$100,MATCH('申込一覧'!L111,'名前'!$M$4:$M$1000,0)))</f>
      </c>
      <c r="S111" s="39"/>
    </row>
    <row r="112" spans="1:19" ht="15" customHeight="1">
      <c r="A112" s="54">
        <v>91</v>
      </c>
      <c r="B112" s="55"/>
      <c r="C112" s="56"/>
      <c r="D112" s="47"/>
      <c r="E112" s="56"/>
      <c r="F112" s="57"/>
      <c r="G112" s="49"/>
      <c r="H112" s="50"/>
      <c r="I112" s="51"/>
      <c r="J112" s="58"/>
      <c r="K112" s="53"/>
      <c r="L112" s="50"/>
      <c r="M112" s="51"/>
      <c r="N112" s="58"/>
      <c r="O112" s="53"/>
      <c r="P112" s="11"/>
      <c r="Q112" s="39">
        <f>IF('申込一覧'!H112="","",INDEX('名前'!$N$4:$N$100,MATCH('申込一覧'!H112,'名前'!$M$4:$M$100,0)))</f>
      </c>
      <c r="R112" s="39">
        <f>IF(L112="","",INDEX('名前'!$N$4:$N$100,MATCH('申込一覧'!L112,'名前'!$M$4:$M$1000,0)))</f>
      </c>
      <c r="S112" s="39"/>
    </row>
    <row r="113" spans="1:19" ht="15" customHeight="1">
      <c r="A113" s="54">
        <v>92</v>
      </c>
      <c r="B113" s="55"/>
      <c r="C113" s="56"/>
      <c r="D113" s="47"/>
      <c r="E113" s="56"/>
      <c r="F113" s="57"/>
      <c r="G113" s="49"/>
      <c r="H113" s="50"/>
      <c r="I113" s="51"/>
      <c r="J113" s="58"/>
      <c r="K113" s="53"/>
      <c r="L113" s="50"/>
      <c r="M113" s="51"/>
      <c r="N113" s="58"/>
      <c r="O113" s="53"/>
      <c r="P113" s="11"/>
      <c r="Q113" s="39">
        <f>IF('申込一覧'!H113="","",INDEX('名前'!$N$4:$N$100,MATCH('申込一覧'!H113,'名前'!$M$4:$M$100,0)))</f>
      </c>
      <c r="R113" s="39">
        <f>IF(L113="","",INDEX('名前'!$N$4:$N$100,MATCH('申込一覧'!L113,'名前'!$M$4:$M$1000,0)))</f>
      </c>
      <c r="S113" s="39"/>
    </row>
    <row r="114" spans="1:19" ht="15" customHeight="1">
      <c r="A114" s="54">
        <v>93</v>
      </c>
      <c r="B114" s="55"/>
      <c r="C114" s="56"/>
      <c r="D114" s="47"/>
      <c r="E114" s="56"/>
      <c r="F114" s="57"/>
      <c r="G114" s="49"/>
      <c r="H114" s="50"/>
      <c r="I114" s="51"/>
      <c r="J114" s="58"/>
      <c r="K114" s="53"/>
      <c r="L114" s="50"/>
      <c r="M114" s="51"/>
      <c r="N114" s="58"/>
      <c r="O114" s="53"/>
      <c r="P114" s="11"/>
      <c r="Q114" s="39">
        <f>IF('申込一覧'!H114="","",INDEX('名前'!$N$4:$N$100,MATCH('申込一覧'!H114,'名前'!$M$4:$M$100,0)))</f>
      </c>
      <c r="R114" s="39">
        <f>IF(L114="","",INDEX('名前'!$N$4:$N$100,MATCH('申込一覧'!L114,'名前'!$M$4:$M$1000,0)))</f>
      </c>
      <c r="S114" s="39"/>
    </row>
    <row r="115" spans="1:19" ht="15" customHeight="1">
      <c r="A115" s="54">
        <v>94</v>
      </c>
      <c r="B115" s="55"/>
      <c r="C115" s="56"/>
      <c r="D115" s="47"/>
      <c r="E115" s="56"/>
      <c r="F115" s="57"/>
      <c r="G115" s="49"/>
      <c r="H115" s="50"/>
      <c r="I115" s="51"/>
      <c r="J115" s="58"/>
      <c r="K115" s="53"/>
      <c r="L115" s="50"/>
      <c r="M115" s="51"/>
      <c r="N115" s="58"/>
      <c r="O115" s="53"/>
      <c r="P115" s="11"/>
      <c r="Q115" s="39">
        <f>IF('申込一覧'!H115="","",INDEX('名前'!$N$4:$N$100,MATCH('申込一覧'!H115,'名前'!$M$4:$M$100,0)))</f>
      </c>
      <c r="R115" s="39">
        <f>IF(L115="","",INDEX('名前'!$N$4:$N$100,MATCH('申込一覧'!L115,'名前'!$M$4:$M$1000,0)))</f>
      </c>
      <c r="S115" s="39"/>
    </row>
    <row r="116" spans="1:19" ht="15" customHeight="1">
      <c r="A116" s="54">
        <v>95</v>
      </c>
      <c r="B116" s="55"/>
      <c r="C116" s="56"/>
      <c r="D116" s="47"/>
      <c r="E116" s="56"/>
      <c r="F116" s="57"/>
      <c r="G116" s="49"/>
      <c r="H116" s="50"/>
      <c r="I116" s="51"/>
      <c r="J116" s="58"/>
      <c r="K116" s="53"/>
      <c r="L116" s="50"/>
      <c r="M116" s="51"/>
      <c r="N116" s="58"/>
      <c r="O116" s="53"/>
      <c r="P116" s="11"/>
      <c r="Q116" s="39">
        <f>IF('申込一覧'!H116="","",INDEX('名前'!$N$4:$N$100,MATCH('申込一覧'!H116,'名前'!$M$4:$M$100,0)))</f>
      </c>
      <c r="R116" s="39">
        <f>IF(L116="","",INDEX('名前'!$N$4:$N$100,MATCH('申込一覧'!L116,'名前'!$M$4:$M$1000,0)))</f>
      </c>
      <c r="S116" s="39"/>
    </row>
    <row r="117" spans="1:19" ht="15" customHeight="1">
      <c r="A117" s="54">
        <v>96</v>
      </c>
      <c r="B117" s="55"/>
      <c r="C117" s="56"/>
      <c r="D117" s="47"/>
      <c r="E117" s="56"/>
      <c r="F117" s="57"/>
      <c r="G117" s="49"/>
      <c r="H117" s="50"/>
      <c r="I117" s="51"/>
      <c r="J117" s="58"/>
      <c r="K117" s="53"/>
      <c r="L117" s="50"/>
      <c r="M117" s="51"/>
      <c r="N117" s="58"/>
      <c r="O117" s="53"/>
      <c r="P117" s="11"/>
      <c r="Q117" s="39">
        <f>IF('申込一覧'!H117="","",INDEX('名前'!$N$4:$N$100,MATCH('申込一覧'!H117,'名前'!$M$4:$M$100,0)))</f>
      </c>
      <c r="R117" s="39">
        <f>IF(L117="","",INDEX('名前'!$N$4:$N$100,MATCH('申込一覧'!L117,'名前'!$M$4:$M$1000,0)))</f>
      </c>
      <c r="S117" s="39"/>
    </row>
    <row r="118" spans="1:19" ht="15" customHeight="1">
      <c r="A118" s="54">
        <v>97</v>
      </c>
      <c r="B118" s="55"/>
      <c r="C118" s="56"/>
      <c r="D118" s="47"/>
      <c r="E118" s="56"/>
      <c r="F118" s="57"/>
      <c r="G118" s="49"/>
      <c r="H118" s="50"/>
      <c r="I118" s="51"/>
      <c r="J118" s="58"/>
      <c r="K118" s="53"/>
      <c r="L118" s="50"/>
      <c r="M118" s="51"/>
      <c r="N118" s="58"/>
      <c r="O118" s="53"/>
      <c r="P118" s="11"/>
      <c r="Q118" s="39">
        <f>IF('申込一覧'!H118="","",INDEX('名前'!$N$4:$N$100,MATCH('申込一覧'!H118,'名前'!$M$4:$M$100,0)))</f>
      </c>
      <c r="R118" s="39">
        <f>IF(L118="","",INDEX('名前'!$N$4:$N$100,MATCH('申込一覧'!L118,'名前'!$M$4:$M$1000,0)))</f>
      </c>
      <c r="S118" s="39"/>
    </row>
    <row r="119" spans="1:19" ht="15" customHeight="1">
      <c r="A119" s="54">
        <v>98</v>
      </c>
      <c r="B119" s="55"/>
      <c r="C119" s="56"/>
      <c r="D119" s="47"/>
      <c r="E119" s="56"/>
      <c r="F119" s="57"/>
      <c r="G119" s="49"/>
      <c r="H119" s="50"/>
      <c r="I119" s="51"/>
      <c r="J119" s="58"/>
      <c r="K119" s="53"/>
      <c r="L119" s="50"/>
      <c r="M119" s="51"/>
      <c r="N119" s="58"/>
      <c r="O119" s="53"/>
      <c r="P119" s="11"/>
      <c r="Q119" s="39">
        <f>IF('申込一覧'!H119="","",INDEX('名前'!$N$4:$N$100,MATCH('申込一覧'!H119,'名前'!$M$4:$M$100,0)))</f>
      </c>
      <c r="R119" s="39">
        <f>IF(L119="","",INDEX('名前'!$N$4:$N$100,MATCH('申込一覧'!L119,'名前'!$M$4:$M$1000,0)))</f>
      </c>
      <c r="S119" s="39"/>
    </row>
    <row r="120" spans="1:19" ht="15" customHeight="1">
      <c r="A120" s="54">
        <v>99</v>
      </c>
      <c r="B120" s="55"/>
      <c r="C120" s="56"/>
      <c r="D120" s="47"/>
      <c r="E120" s="56"/>
      <c r="F120" s="57"/>
      <c r="G120" s="49"/>
      <c r="H120" s="50"/>
      <c r="I120" s="51"/>
      <c r="J120" s="58"/>
      <c r="K120" s="53"/>
      <c r="L120" s="50"/>
      <c r="M120" s="51"/>
      <c r="N120" s="58"/>
      <c r="O120" s="53"/>
      <c r="P120" s="11"/>
      <c r="Q120" s="39">
        <f>IF('申込一覧'!H120="","",INDEX('名前'!$N$4:$N$100,MATCH('申込一覧'!H120,'名前'!$M$4:$M$100,0)))</f>
      </c>
      <c r="R120" s="39">
        <f>IF(L120="","",INDEX('名前'!$N$4:$N$100,MATCH('申込一覧'!L120,'名前'!$M$4:$M$1000,0)))</f>
      </c>
      <c r="S120" s="39"/>
    </row>
    <row r="121" spans="1:19" ht="15" customHeight="1">
      <c r="A121" s="54">
        <v>100</v>
      </c>
      <c r="B121" s="55"/>
      <c r="C121" s="56"/>
      <c r="D121" s="47"/>
      <c r="E121" s="56"/>
      <c r="F121" s="57"/>
      <c r="G121" s="49"/>
      <c r="H121" s="50"/>
      <c r="I121" s="51"/>
      <c r="J121" s="58"/>
      <c r="K121" s="53"/>
      <c r="L121" s="50"/>
      <c r="M121" s="51"/>
      <c r="N121" s="58"/>
      <c r="O121" s="53"/>
      <c r="P121" s="11"/>
      <c r="Q121" s="39">
        <f>IF('申込一覧'!H121="","",INDEX('名前'!$N$4:$N$100,MATCH('申込一覧'!H121,'名前'!$M$4:$M$100,0)))</f>
      </c>
      <c r="R121" s="39">
        <f>IF(L121="","",INDEX('名前'!$N$4:$N$100,MATCH('申込一覧'!L121,'名前'!$M$4:$M$1000,0)))</f>
      </c>
      <c r="S121" s="39"/>
    </row>
  </sheetData>
  <sheetProtection sheet="1"/>
  <mergeCells count="36">
    <mergeCell ref="L8:M8"/>
    <mergeCell ref="E18:G18"/>
    <mergeCell ref="I16:J16"/>
    <mergeCell ref="I17:J17"/>
    <mergeCell ref="E17:G17"/>
    <mergeCell ref="G10:H10"/>
    <mergeCell ref="I10:K10"/>
    <mergeCell ref="A1:O1"/>
    <mergeCell ref="K3:O3"/>
    <mergeCell ref="A5:L5"/>
    <mergeCell ref="A6:L6"/>
    <mergeCell ref="A8:B9"/>
    <mergeCell ref="C8:C9"/>
    <mergeCell ref="D8:F9"/>
    <mergeCell ref="G8:H9"/>
    <mergeCell ref="D2:J2"/>
    <mergeCell ref="I8:K9"/>
    <mergeCell ref="A20:A21"/>
    <mergeCell ref="B20:B21"/>
    <mergeCell ref="C20:C21"/>
    <mergeCell ref="D20:D21"/>
    <mergeCell ref="E20:E21"/>
    <mergeCell ref="N8:O8"/>
    <mergeCell ref="L9:M9"/>
    <mergeCell ref="N9:O9"/>
    <mergeCell ref="A10:C10"/>
    <mergeCell ref="D10:F10"/>
    <mergeCell ref="F20:F21"/>
    <mergeCell ref="G20:G21"/>
    <mergeCell ref="H20:K20"/>
    <mergeCell ref="L20:O20"/>
    <mergeCell ref="E12:G12"/>
    <mergeCell ref="E13:G13"/>
    <mergeCell ref="E14:G14"/>
    <mergeCell ref="E15:G15"/>
    <mergeCell ref="E16:G16"/>
  </mergeCells>
  <dataValidations count="19">
    <dataValidation type="list" allowBlank="1" showInputMessage="1" showErrorMessage="1" promptTitle="性別" prompt="リストから選択&#10;男=1&#10;女=2" sqref="F22:F121">
      <formula1>性別</formula1>
    </dataValidation>
    <dataValidation allowBlank="1" showInputMessage="1" showErrorMessage="1" promptTitle="学年" prompt="学年を半角数字で入力。&#10;注）新年度です！！学年が１つ上がっています！！" imeMode="disabled" sqref="E22:E121"/>
    <dataValidation type="list" showInputMessage="1" showErrorMessage="1" errorTitle="都道府県" error="リストから選択してください。" sqref="M10">
      <formula1>都道府県名</formula1>
    </dataValidation>
    <dataValidation allowBlank="1" showInputMessage="1" showErrorMessage="1" promptTitle="略称" prompt="プログラムに載る所属名です。&#10;大学は【〇〇大】&#10;高校は【○○高】&#10;中学は【○○中】&#10;を記入してください。" sqref="N9:O9"/>
    <dataValidation type="list" allowBlank="1" showInputMessage="1" showErrorMessage="1" promptTitle="種別選択" prompt="エントリーする種目に&#10;関係なく、&#10;一般=「一般」&#10;大学生=「大学」&#10;高校生=「高校」&#10;中学生=「中学」&#10;小学生=「小学」&#10;を選択" sqref="O10">
      <formula1>種別</formula1>
    </dataValidation>
    <dataValidation type="list" allowBlank="1" showInputMessage="1" showErrorMessage="1" promptTitle="都道府県" prompt="リストから選択" errorTitle="県名" error="リストのなかから選択してください。" sqref="G22:G121">
      <formula1>個人県名</formula1>
    </dataValidation>
    <dataValidation allowBlank="1" showInputMessage="1" showErrorMessage="1" promptTitle="氏名" prompt="全角漢字で入力。&#10;姓と名の間は全角スペース。" sqref="C22:C121"/>
    <dataValidation allowBlank="1" showInputMessage="1" showErrorMessage="1" promptTitle="ナンバー" prompt="半角数字で入力。&#10;ー(ハイフン)は入力しない。" imeMode="halfAlpha" sqref="B22:B121"/>
    <dataValidation allowBlank="1" showInputMessage="1" showErrorMessage="1" promptTitle="氏名ﾌﾘｶﾞﾅ" prompt="半角ｶﾀｶﾅで入力｡&#10;名と姓の間は半角スペース｡" imeMode="halfKatakana" sqref="D22:D121"/>
    <dataValidation allowBlank="1"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M22:M121"/>
    <dataValidation allowBlank="1" showInputMessage="1" showErrorMessage="1" promptTitle="公認最高記録の年月日" prompt="公認記録を入力した場合は、&#10;必ず記入してください。&#10;例)R3年4月10日　の場合　&#10;3.4.10" imeMode="off" sqref="N22:N121 J22:J121"/>
    <dataValidation allowBlank="1" showInputMessage="1" showErrorMessage="1" promptTitle="公認最高記録を出した競技会名" prompt="公認記録を入力した場合は、&#10;必ず記入してください。&#10;大会の略称でかまいません。&#10;例)R3カーニバル、R3高校総体" sqref="K22:K121 O22:O121"/>
    <dataValidation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I22:I121"/>
    <dataValidation type="list" allowBlank="1" showInputMessage="1" showErrorMessage="1" promptTitle="出場種目" prompt="リストから選択してください。" sqref="L22:L121">
      <formula1>IF(F22=1,男子,IF(F22=2,女子,""))</formula1>
    </dataValidation>
    <dataValidation type="list" allowBlank="1" showInputMessage="1" showErrorMessage="1" promptTitle="出場種目" prompt="リストから選択してください。" sqref="H22:H121">
      <formula1>IF(F22=1,男子,IF(F22=2,女子,""))</formula1>
    </dataValidation>
    <dataValidation allowBlank="1" showInputMessage="1" showErrorMessage="1" promptTitle="〇〇立" prompt="「徳島県立」等はこちらのセルに入力" sqref="C8"/>
    <dataValidation allowBlank="1" showInputMessage="1" showErrorMessage="1" promptTitle="略称ﾌﾘｶﾞﾅ" prompt="所属略称ﾌﾘｶﾞﾅを半角ｶﾀｶﾅで入力" imeMode="halfKatakana" sqref="N8:O8"/>
    <dataValidation allowBlank="1" showInputMessage="1" showErrorMessage="1" promptTitle="所属名" prompt="所属正式名称を入力&#10;（〇〇県立　等は左のセルに）" sqref="D8:F9"/>
    <dataValidation allowBlank="1" showInputMessage="1" showErrorMessage="1" promptTitle="前年度県選手権者数" prompt="前年度(93回大会)での優勝者及びリレーチームは参加料が必要ありませんので、その数を入力してください。" imeMode="halfAlpha" sqref="D16:G17"/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2" horizontalDpi="600" verticalDpi="600" orientation="landscape" paperSize="9" scale="87" r:id="rId2"/>
  <headerFooter>
    <oddFooter>&amp;RPage &amp;P</oddFooter>
  </headerFooter>
  <rowBreaks count="2" manualBreakCount="2">
    <brk id="42" max="14" man="1"/>
    <brk id="8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9"/>
  <sheetViews>
    <sheetView showGridLines="0"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12.625" style="59" customWidth="1"/>
    <col min="2" max="2" width="7.625" style="59" customWidth="1"/>
    <col min="3" max="4" width="10.625" style="59" customWidth="1"/>
    <col min="5" max="5" width="20.625" style="59" customWidth="1"/>
    <col min="6" max="11" width="10.625" style="60" customWidth="1"/>
    <col min="12" max="12" width="1.00390625" style="60" customWidth="1"/>
    <col min="13" max="18" width="10.50390625" style="60" hidden="1" customWidth="1"/>
    <col min="19" max="19" width="9.00390625" style="60" customWidth="1"/>
    <col min="20" max="20" width="9.00390625" style="60" bestFit="1" customWidth="1"/>
    <col min="21" max="16384" width="9.00390625" style="60" customWidth="1"/>
  </cols>
  <sheetData>
    <row r="1" spans="1:15" ht="24">
      <c r="A1" s="213" t="s">
        <v>311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61"/>
      <c r="M1" s="61"/>
      <c r="N1" s="61"/>
      <c r="O1" s="61"/>
    </row>
    <row r="2" spans="1:5" ht="13.5">
      <c r="A2" s="60"/>
      <c r="B2" s="60"/>
      <c r="C2" s="60"/>
      <c r="D2" s="60"/>
      <c r="E2" s="60"/>
    </row>
    <row r="3" spans="1:11" ht="25.5">
      <c r="A3" s="60"/>
      <c r="B3" s="60"/>
      <c r="C3" s="60"/>
      <c r="D3" s="60"/>
      <c r="E3" s="60"/>
      <c r="I3" s="214">
        <f>IF('申込一覧'!N8="","",'申込一覧'!N9)</f>
      </c>
      <c r="J3" s="215"/>
      <c r="K3" s="216"/>
    </row>
    <row r="4" spans="9:11" s="11" customFormat="1" ht="13.5">
      <c r="I4" s="62"/>
      <c r="J4" s="62"/>
      <c r="K4" s="62"/>
    </row>
    <row r="5" spans="1:11" ht="19.5">
      <c r="A5" s="217" t="s">
        <v>158</v>
      </c>
      <c r="B5" s="218"/>
      <c r="C5" s="218"/>
      <c r="D5" s="218"/>
      <c r="E5" s="218"/>
      <c r="F5" s="218"/>
      <c r="G5" s="218"/>
      <c r="H5" s="218"/>
      <c r="I5" s="218"/>
      <c r="J5" s="218"/>
      <c r="K5" s="219"/>
    </row>
    <row r="6" spans="1:11" ht="15.75">
      <c r="A6" s="204" t="s">
        <v>159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5.75">
      <c r="A7" s="204" t="s">
        <v>160</v>
      </c>
      <c r="B7" s="205"/>
      <c r="C7" s="205"/>
      <c r="D7" s="205"/>
      <c r="E7" s="205"/>
      <c r="F7" s="205"/>
      <c r="G7" s="205"/>
      <c r="H7" s="205"/>
      <c r="I7" s="205"/>
      <c r="J7" s="205"/>
      <c r="K7" s="206"/>
    </row>
    <row r="8" spans="1:11" ht="15.75">
      <c r="A8" s="220" t="s">
        <v>306</v>
      </c>
      <c r="B8" s="221"/>
      <c r="C8" s="221"/>
      <c r="D8" s="221"/>
      <c r="E8" s="221"/>
      <c r="F8" s="221"/>
      <c r="G8" s="221"/>
      <c r="H8" s="221"/>
      <c r="I8" s="221"/>
      <c r="J8" s="221"/>
      <c r="K8" s="222"/>
    </row>
    <row r="9" spans="1:13" ht="15.75">
      <c r="A9" s="204" t="s">
        <v>161</v>
      </c>
      <c r="B9" s="205"/>
      <c r="C9" s="205"/>
      <c r="D9" s="205"/>
      <c r="E9" s="205"/>
      <c r="F9" s="205"/>
      <c r="G9" s="205"/>
      <c r="H9" s="205"/>
      <c r="I9" s="205"/>
      <c r="J9" s="205"/>
      <c r="K9" s="206"/>
      <c r="M9" s="60">
        <f>IF(A15="","",INDEX('名前'!$E$45:$E$47,MATCH('申込一覧'!O10,種別,0))&amp;INDEX('名前'!$A$5:$A$52,MATCH('申込一覧'!M10,'名前'!B5:B52,0)))</f>
      </c>
    </row>
    <row r="10" spans="1:11" ht="15.75">
      <c r="A10" s="207" t="s">
        <v>307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9"/>
    </row>
    <row r="11" spans="1:11" ht="15.75">
      <c r="A11" s="204" t="s">
        <v>162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6"/>
    </row>
    <row r="12" spans="1:11" ht="15.75">
      <c r="A12" s="210" t="s">
        <v>53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2"/>
    </row>
    <row r="14" spans="1:11" ht="13.5">
      <c r="A14" s="63" t="s">
        <v>98</v>
      </c>
      <c r="B14" s="63" t="s">
        <v>94</v>
      </c>
      <c r="C14" s="64" t="s">
        <v>100</v>
      </c>
      <c r="D14" s="64" t="s">
        <v>101</v>
      </c>
      <c r="E14" s="64" t="s">
        <v>103</v>
      </c>
      <c r="F14" s="65" t="s">
        <v>55</v>
      </c>
      <c r="G14" s="66" t="s">
        <v>164</v>
      </c>
      <c r="H14" s="66" t="s">
        <v>81</v>
      </c>
      <c r="I14" s="66" t="s">
        <v>165</v>
      </c>
      <c r="J14" s="66" t="s">
        <v>166</v>
      </c>
      <c r="K14" s="67" t="s">
        <v>157</v>
      </c>
    </row>
    <row r="15" spans="1:18" ht="19.5" customHeight="1">
      <c r="A15" s="68"/>
      <c r="B15" s="68"/>
      <c r="C15" s="69"/>
      <c r="D15" s="129"/>
      <c r="E15" s="69"/>
      <c r="F15" s="70"/>
      <c r="G15" s="71"/>
      <c r="H15" s="71"/>
      <c r="I15" s="71"/>
      <c r="J15" s="71"/>
      <c r="K15" s="71"/>
      <c r="M15" s="72">
        <f aca="true" t="shared" si="0" ref="M15:R29">IF(F15="","",IF(LEFT($A15,1)="男",10000+F15&amp;$M$9,IF(LEFT($A15,1)="女",20000+F15&amp;$M$9,"")))</f>
      </c>
      <c r="N15" s="72">
        <f t="shared" si="0"/>
      </c>
      <c r="O15" s="72">
        <f t="shared" si="0"/>
      </c>
      <c r="P15" s="72">
        <f t="shared" si="0"/>
      </c>
      <c r="Q15" s="72">
        <f t="shared" si="0"/>
      </c>
      <c r="R15" s="72">
        <f t="shared" si="0"/>
      </c>
    </row>
    <row r="16" spans="1:18" ht="19.5" customHeight="1">
      <c r="A16" s="68"/>
      <c r="B16" s="68"/>
      <c r="C16" s="69"/>
      <c r="D16" s="129"/>
      <c r="E16" s="69"/>
      <c r="F16" s="73"/>
      <c r="G16" s="74"/>
      <c r="H16" s="74"/>
      <c r="I16" s="74"/>
      <c r="J16" s="74"/>
      <c r="K16" s="75"/>
      <c r="M16" s="72">
        <f t="shared" si="0"/>
      </c>
      <c r="N16" s="72">
        <f t="shared" si="0"/>
      </c>
      <c r="O16" s="72">
        <f t="shared" si="0"/>
      </c>
      <c r="P16" s="72">
        <f t="shared" si="0"/>
      </c>
      <c r="Q16" s="72">
        <f t="shared" si="0"/>
      </c>
      <c r="R16" s="72">
        <f t="shared" si="0"/>
      </c>
    </row>
    <row r="17" spans="1:18" ht="19.5" customHeight="1">
      <c r="A17" s="68"/>
      <c r="B17" s="68"/>
      <c r="C17" s="69"/>
      <c r="D17" s="129"/>
      <c r="E17" s="69"/>
      <c r="F17" s="73"/>
      <c r="G17" s="74"/>
      <c r="H17" s="74"/>
      <c r="I17" s="74"/>
      <c r="J17" s="74"/>
      <c r="K17" s="75"/>
      <c r="M17" s="72">
        <f t="shared" si="0"/>
      </c>
      <c r="N17" s="72">
        <f t="shared" si="0"/>
      </c>
      <c r="O17" s="72">
        <f t="shared" si="0"/>
      </c>
      <c r="P17" s="72">
        <f t="shared" si="0"/>
      </c>
      <c r="Q17" s="72">
        <f t="shared" si="0"/>
      </c>
      <c r="R17" s="72">
        <f t="shared" si="0"/>
      </c>
    </row>
    <row r="18" spans="1:18" ht="19.5" customHeight="1">
      <c r="A18" s="68"/>
      <c r="B18" s="68"/>
      <c r="C18" s="69"/>
      <c r="D18" s="129"/>
      <c r="E18" s="69"/>
      <c r="F18" s="73"/>
      <c r="G18" s="74"/>
      <c r="H18" s="74"/>
      <c r="I18" s="74"/>
      <c r="J18" s="74"/>
      <c r="K18" s="75"/>
      <c r="M18" s="72">
        <f t="shared" si="0"/>
      </c>
      <c r="N18" s="72">
        <f t="shared" si="0"/>
      </c>
      <c r="O18" s="72">
        <f t="shared" si="0"/>
      </c>
      <c r="P18" s="72">
        <f t="shared" si="0"/>
      </c>
      <c r="Q18" s="72">
        <f t="shared" si="0"/>
      </c>
      <c r="R18" s="72">
        <f t="shared" si="0"/>
      </c>
    </row>
    <row r="19" spans="1:18" ht="19.5" customHeight="1">
      <c r="A19" s="68"/>
      <c r="B19" s="68"/>
      <c r="C19" s="69"/>
      <c r="D19" s="129"/>
      <c r="E19" s="69"/>
      <c r="F19" s="73"/>
      <c r="G19" s="74"/>
      <c r="H19" s="74"/>
      <c r="I19" s="74"/>
      <c r="J19" s="74"/>
      <c r="K19" s="75"/>
      <c r="M19" s="72">
        <f t="shared" si="0"/>
      </c>
      <c r="N19" s="72">
        <f t="shared" si="0"/>
      </c>
      <c r="O19" s="72">
        <f t="shared" si="0"/>
      </c>
      <c r="P19" s="72">
        <f t="shared" si="0"/>
      </c>
      <c r="Q19" s="72">
        <f t="shared" si="0"/>
      </c>
      <c r="R19" s="72">
        <f t="shared" si="0"/>
      </c>
    </row>
    <row r="20" spans="1:18" ht="19.5" customHeight="1">
      <c r="A20" s="68"/>
      <c r="B20" s="68"/>
      <c r="C20" s="69"/>
      <c r="D20" s="129"/>
      <c r="E20" s="69"/>
      <c r="F20" s="73"/>
      <c r="G20" s="74"/>
      <c r="H20" s="74"/>
      <c r="I20" s="74"/>
      <c r="J20" s="74"/>
      <c r="K20" s="75"/>
      <c r="M20" s="72">
        <f t="shared" si="0"/>
      </c>
      <c r="N20" s="72">
        <f t="shared" si="0"/>
      </c>
      <c r="O20" s="72">
        <f t="shared" si="0"/>
      </c>
      <c r="P20" s="72">
        <f t="shared" si="0"/>
      </c>
      <c r="Q20" s="72">
        <f t="shared" si="0"/>
      </c>
      <c r="R20" s="72">
        <f t="shared" si="0"/>
      </c>
    </row>
    <row r="21" spans="1:18" ht="19.5" customHeight="1">
      <c r="A21" s="68"/>
      <c r="B21" s="68"/>
      <c r="C21" s="69"/>
      <c r="D21" s="129"/>
      <c r="E21" s="69"/>
      <c r="F21" s="73"/>
      <c r="G21" s="74"/>
      <c r="H21" s="74"/>
      <c r="I21" s="74"/>
      <c r="J21" s="74"/>
      <c r="K21" s="75"/>
      <c r="M21" s="72">
        <f t="shared" si="0"/>
      </c>
      <c r="N21" s="72">
        <f t="shared" si="0"/>
      </c>
      <c r="O21" s="72">
        <f t="shared" si="0"/>
      </c>
      <c r="P21" s="72">
        <f t="shared" si="0"/>
      </c>
      <c r="Q21" s="72">
        <f t="shared" si="0"/>
      </c>
      <c r="R21" s="72">
        <f t="shared" si="0"/>
      </c>
    </row>
    <row r="22" spans="1:18" ht="19.5" customHeight="1">
      <c r="A22" s="68"/>
      <c r="B22" s="68"/>
      <c r="C22" s="69"/>
      <c r="D22" s="129"/>
      <c r="E22" s="69"/>
      <c r="F22" s="73"/>
      <c r="G22" s="74"/>
      <c r="H22" s="74"/>
      <c r="I22" s="74"/>
      <c r="J22" s="74"/>
      <c r="K22" s="75"/>
      <c r="M22" s="72">
        <f t="shared" si="0"/>
      </c>
      <c r="N22" s="72">
        <f t="shared" si="0"/>
      </c>
      <c r="O22" s="72">
        <f t="shared" si="0"/>
      </c>
      <c r="P22" s="72">
        <f t="shared" si="0"/>
      </c>
      <c r="Q22" s="72">
        <f t="shared" si="0"/>
      </c>
      <c r="R22" s="72">
        <f t="shared" si="0"/>
      </c>
    </row>
    <row r="23" spans="1:18" ht="19.5" customHeight="1">
      <c r="A23" s="68"/>
      <c r="B23" s="68"/>
      <c r="C23" s="69"/>
      <c r="D23" s="129"/>
      <c r="E23" s="69"/>
      <c r="F23" s="73"/>
      <c r="G23" s="74"/>
      <c r="H23" s="74"/>
      <c r="I23" s="74"/>
      <c r="J23" s="74"/>
      <c r="K23" s="75"/>
      <c r="M23" s="72">
        <f t="shared" si="0"/>
      </c>
      <c r="N23" s="72">
        <f t="shared" si="0"/>
      </c>
      <c r="O23" s="72">
        <f t="shared" si="0"/>
      </c>
      <c r="P23" s="72">
        <f t="shared" si="0"/>
      </c>
      <c r="Q23" s="72">
        <f t="shared" si="0"/>
      </c>
      <c r="R23" s="72">
        <f t="shared" si="0"/>
      </c>
    </row>
    <row r="24" spans="1:18" ht="19.5" customHeight="1">
      <c r="A24" s="68"/>
      <c r="B24" s="68"/>
      <c r="C24" s="69"/>
      <c r="D24" s="129"/>
      <c r="E24" s="69"/>
      <c r="F24" s="73"/>
      <c r="G24" s="74"/>
      <c r="H24" s="74"/>
      <c r="I24" s="74"/>
      <c r="J24" s="74"/>
      <c r="K24" s="75"/>
      <c r="M24" s="72">
        <f t="shared" si="0"/>
      </c>
      <c r="N24" s="72">
        <f t="shared" si="0"/>
      </c>
      <c r="O24" s="72">
        <f t="shared" si="0"/>
      </c>
      <c r="P24" s="72">
        <f t="shared" si="0"/>
      </c>
      <c r="Q24" s="72">
        <f t="shared" si="0"/>
      </c>
      <c r="R24" s="72">
        <f t="shared" si="0"/>
      </c>
    </row>
    <row r="25" spans="1:18" ht="19.5" customHeight="1">
      <c r="A25" s="68"/>
      <c r="B25" s="68"/>
      <c r="C25" s="69"/>
      <c r="D25" s="129"/>
      <c r="E25" s="69"/>
      <c r="F25" s="73"/>
      <c r="G25" s="74"/>
      <c r="H25" s="74"/>
      <c r="I25" s="74"/>
      <c r="J25" s="74"/>
      <c r="K25" s="75"/>
      <c r="M25" s="72">
        <f t="shared" si="0"/>
      </c>
      <c r="N25" s="72">
        <f t="shared" si="0"/>
      </c>
      <c r="O25" s="72">
        <f t="shared" si="0"/>
      </c>
      <c r="P25" s="72">
        <f t="shared" si="0"/>
      </c>
      <c r="Q25" s="72">
        <f t="shared" si="0"/>
      </c>
      <c r="R25" s="72">
        <f t="shared" si="0"/>
      </c>
    </row>
    <row r="26" spans="1:18" ht="19.5" customHeight="1">
      <c r="A26" s="68"/>
      <c r="B26" s="68"/>
      <c r="C26" s="69"/>
      <c r="D26" s="129"/>
      <c r="E26" s="69"/>
      <c r="F26" s="73"/>
      <c r="G26" s="74"/>
      <c r="H26" s="74"/>
      <c r="I26" s="74"/>
      <c r="J26" s="74"/>
      <c r="K26" s="75"/>
      <c r="M26" s="72">
        <f t="shared" si="0"/>
      </c>
      <c r="N26" s="72">
        <f t="shared" si="0"/>
      </c>
      <c r="O26" s="72">
        <f t="shared" si="0"/>
      </c>
      <c r="P26" s="72">
        <f t="shared" si="0"/>
      </c>
      <c r="Q26" s="72">
        <f t="shared" si="0"/>
      </c>
      <c r="R26" s="72">
        <f t="shared" si="0"/>
      </c>
    </row>
    <row r="27" spans="1:18" ht="19.5" customHeight="1">
      <c r="A27" s="68"/>
      <c r="B27" s="68"/>
      <c r="C27" s="69"/>
      <c r="D27" s="129"/>
      <c r="E27" s="69"/>
      <c r="F27" s="73"/>
      <c r="G27" s="74"/>
      <c r="H27" s="74"/>
      <c r="I27" s="74"/>
      <c r="J27" s="74"/>
      <c r="K27" s="75"/>
      <c r="M27" s="72">
        <f t="shared" si="0"/>
      </c>
      <c r="N27" s="72">
        <f t="shared" si="0"/>
      </c>
      <c r="O27" s="72">
        <f t="shared" si="0"/>
      </c>
      <c r="P27" s="72">
        <f t="shared" si="0"/>
      </c>
      <c r="Q27" s="72">
        <f t="shared" si="0"/>
      </c>
      <c r="R27" s="72">
        <f t="shared" si="0"/>
      </c>
    </row>
    <row r="28" spans="1:18" ht="19.5" customHeight="1">
      <c r="A28" s="68"/>
      <c r="B28" s="68"/>
      <c r="C28" s="69"/>
      <c r="D28" s="129"/>
      <c r="E28" s="69"/>
      <c r="F28" s="73"/>
      <c r="G28" s="74"/>
      <c r="H28" s="74"/>
      <c r="I28" s="74"/>
      <c r="J28" s="74"/>
      <c r="K28" s="75"/>
      <c r="M28" s="72">
        <f t="shared" si="0"/>
      </c>
      <c r="N28" s="72">
        <f t="shared" si="0"/>
      </c>
      <c r="O28" s="72">
        <f t="shared" si="0"/>
      </c>
      <c r="P28" s="72">
        <f t="shared" si="0"/>
      </c>
      <c r="Q28" s="72">
        <f t="shared" si="0"/>
      </c>
      <c r="R28" s="72">
        <f t="shared" si="0"/>
      </c>
    </row>
    <row r="29" spans="1:18" ht="19.5" customHeight="1">
      <c r="A29" s="68"/>
      <c r="B29" s="68"/>
      <c r="C29" s="69"/>
      <c r="D29" s="129"/>
      <c r="E29" s="69"/>
      <c r="F29" s="73"/>
      <c r="G29" s="74"/>
      <c r="H29" s="74"/>
      <c r="I29" s="74"/>
      <c r="J29" s="74"/>
      <c r="K29" s="75"/>
      <c r="M29" s="72">
        <f t="shared" si="0"/>
      </c>
      <c r="N29" s="72">
        <f t="shared" si="0"/>
      </c>
      <c r="O29" s="72">
        <f t="shared" si="0"/>
      </c>
      <c r="P29" s="72">
        <f t="shared" si="0"/>
      </c>
      <c r="Q29" s="72">
        <f t="shared" si="0"/>
      </c>
      <c r="R29" s="72">
        <f t="shared" si="0"/>
      </c>
    </row>
  </sheetData>
  <sheetProtection sheet="1"/>
  <mergeCells count="10">
    <mergeCell ref="A9:K9"/>
    <mergeCell ref="A10:K10"/>
    <mergeCell ref="A11:K11"/>
    <mergeCell ref="A12:K12"/>
    <mergeCell ref="A1:K1"/>
    <mergeCell ref="I3:K3"/>
    <mergeCell ref="A5:K5"/>
    <mergeCell ref="A6:K6"/>
    <mergeCell ref="A7:K7"/>
    <mergeCell ref="A8:K8"/>
  </mergeCells>
  <dataValidations count="4">
    <dataValidation type="list" allowBlank="1" showInputMessage="1" showErrorMessage="1" sqref="A15:A29">
      <formula1>リレー</formula1>
    </dataValidation>
    <dataValidation type="list" allowBlank="1" showInputMessage="1" showErrorMessage="1" sqref="B15:B29">
      <formula1>Rチーム</formula1>
    </dataValidation>
    <dataValidation type="list" showDropDown="1" showInputMessage="1" showErrorMessage="1" errorTitle="リレーメンバー" error="申込み一覧に登録したナンバーを入力してください。" sqref="F16:K29">
      <formula1>ﾅﾝﾊﾞｰ</formula1>
    </dataValidation>
    <dataValidation allowBlank="1" showInputMessage="1" showErrorMessage="1" promptTitle="ナンバー" prompt="半角数字で入力。&#10;ー(ハイフン)は入力しない。" imeMode="halfAlpha" sqref="F15:K15"/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M1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50390625" style="0" bestFit="1" customWidth="1"/>
    <col min="2" max="2" width="14.875" style="0" bestFit="1" customWidth="1"/>
    <col min="3" max="3" width="11.25390625" style="0" bestFit="1" customWidth="1"/>
    <col min="4" max="4" width="3.75390625" style="0" bestFit="1" customWidth="1"/>
    <col min="5" max="5" width="3.875" style="0" bestFit="1" customWidth="1"/>
    <col min="6" max="6" width="7.0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1" width="14.625" style="0" bestFit="1" customWidth="1"/>
    <col min="12" max="12" width="12.375" style="0" bestFit="1" customWidth="1"/>
    <col min="13" max="13" width="6.50390625" style="0" bestFit="1" customWidth="1"/>
  </cols>
  <sheetData>
    <row r="1" spans="1:13" s="76" customFormat="1" ht="13.5">
      <c r="A1" s="76" t="s">
        <v>167</v>
      </c>
      <c r="B1" s="76" t="s">
        <v>32</v>
      </c>
      <c r="C1" s="76" t="s">
        <v>170</v>
      </c>
      <c r="D1" s="76" t="s">
        <v>155</v>
      </c>
      <c r="E1" s="77" t="s">
        <v>173</v>
      </c>
      <c r="F1" s="76" t="s">
        <v>174</v>
      </c>
      <c r="G1" s="76" t="s">
        <v>176</v>
      </c>
      <c r="H1" s="76" t="s">
        <v>177</v>
      </c>
      <c r="I1" s="76" t="s">
        <v>178</v>
      </c>
      <c r="J1" s="78" t="s">
        <v>126</v>
      </c>
      <c r="K1" s="78" t="s">
        <v>179</v>
      </c>
      <c r="L1" s="78"/>
      <c r="M1" s="79"/>
    </row>
    <row r="2" spans="1:13" ht="13.5">
      <c r="A2">
        <f ca="1">IF('申込一覧'!B22="","",M2&amp;OFFSET('名前'!$E$44,MATCH('申込一覧'!$O$10,種別,0),0)&amp;E2)</f>
      </c>
      <c r="B2">
        <f>IF('申込一覧'!C22="","",'申込一覧'!C22&amp;IF('申込一覧'!E22="","","("&amp;RIGHT('申込一覧'!E22,2)&amp;")"))</f>
      </c>
      <c r="C2">
        <f>IF('申込一覧'!D22="","",'申込一覧'!D22)</f>
      </c>
      <c r="D2">
        <f>IF('申込一覧'!F22="","",'申込一覧'!F22)</f>
      </c>
      <c r="E2">
        <f ca="1">IF('申込一覧'!G22="","",RIGHTB((OFFSET('名前'!$P$4,MATCH('申込一覧'!G22,'名前'!$Q$5:$Q$52,0),0)),2))</f>
      </c>
      <c r="F2">
        <f>IF('申込一覧'!B22="","",'申込一覧'!$N$9)</f>
      </c>
      <c r="G2">
        <f>IF('申込一覧'!B22="","",0)</f>
      </c>
      <c r="H2">
        <f>IF('申込一覧'!B22="","",0)</f>
      </c>
      <c r="I2">
        <f>IF('申込一覧'!B22="","",'申込一覧'!B22)</f>
      </c>
      <c r="J2">
        <f>IF('申込一覧'!H22="","",INDEX('名前'!$L$4:$L$92,MATCH('申込一覧'!H22,'名前'!$M$4:$M$92,0))&amp;" "&amp;IF('申込一覧'!Q22=1,RIGHTB(10000000+'申込一覧'!I22,7),IF('申込一覧'!Q22=2,RIGHTB(100000+'申込一覧'!I22,5),"")))</f>
      </c>
      <c r="K2">
        <f>IF('申込一覧'!L22="","",INDEX('名前'!$L$4:$L$92,MATCH('申込一覧'!L22,'名前'!$M$4:$M$44,0))&amp;" "&amp;IF('申込一覧'!R22=1,RIGHTB(10000000+'申込一覧'!M22,7),IF('申込一覧'!R22=2,RIGHTB(100000+'申込一覧'!M22,5),"")))</f>
      </c>
      <c r="M2">
        <f>IF('申込一覧'!B22="","",'申込一覧'!F22*10000+'申込一覧'!B22)</f>
      </c>
    </row>
    <row r="3" spans="1:13" ht="13.5">
      <c r="A3">
        <f ca="1">IF('申込一覧'!B23="","",M3&amp;OFFSET('名前'!$E$44,MATCH('申込一覧'!$O$10,種別,0),0)&amp;E3)</f>
      </c>
      <c r="B3">
        <f>IF('申込一覧'!C23="","",'申込一覧'!C23&amp;IF('申込一覧'!E23="","","("&amp;RIGHT('申込一覧'!E23,2)&amp;")"))</f>
      </c>
      <c r="C3">
        <f>IF('申込一覧'!D23="","",'申込一覧'!D23)</f>
      </c>
      <c r="D3">
        <f>IF('申込一覧'!F23="","",'申込一覧'!F23)</f>
      </c>
      <c r="E3">
        <f ca="1">IF('申込一覧'!G23="","",RIGHTB((OFFSET('名前'!$P$4,MATCH('申込一覧'!G23,'名前'!$Q$5:$Q$52,0),0)),2))</f>
      </c>
      <c r="F3">
        <f>IF('申込一覧'!B23="","",'申込一覧'!$N$9)</f>
      </c>
      <c r="G3">
        <f>IF('申込一覧'!B23="","",0)</f>
      </c>
      <c r="H3">
        <f>IF('申込一覧'!B23="","",0)</f>
      </c>
      <c r="I3">
        <f>IF('申込一覧'!B23="","",'申込一覧'!B23)</f>
      </c>
      <c r="J3">
        <f>IF('申込一覧'!H23="","",INDEX('名前'!$L$4:$L$92,MATCH('申込一覧'!H23,'名前'!$M$4:$M$92,0))&amp;" "&amp;IF('申込一覧'!Q23=1,RIGHTB(10000000+'申込一覧'!I23,7),IF('申込一覧'!Q23=2,RIGHTB(100000+'申込一覧'!I23,5),"")))</f>
      </c>
      <c r="K3">
        <f>IF('申込一覧'!L23="","",INDEX('名前'!$L$4:$L$92,MATCH('申込一覧'!L23,'名前'!$M$4:$M$44,0))&amp;" "&amp;IF('申込一覧'!R23=1,RIGHTB(10000000+'申込一覧'!M23,7),IF('申込一覧'!R23=2,RIGHTB(100000+'申込一覧'!M23,5),"")))</f>
      </c>
      <c r="M3">
        <f>IF('申込一覧'!B23="","",'申込一覧'!F23*10000+'申込一覧'!B23)</f>
      </c>
    </row>
    <row r="4" spans="1:13" ht="13.5">
      <c r="A4">
        <f ca="1">IF('申込一覧'!B24="","",M4&amp;OFFSET('名前'!$E$44,MATCH('申込一覧'!$O$10,種別,0),0)&amp;E4)</f>
      </c>
      <c r="B4">
        <f>IF('申込一覧'!C24="","",'申込一覧'!C24&amp;IF('申込一覧'!E24="","","("&amp;RIGHT('申込一覧'!E24,2)&amp;")"))</f>
      </c>
      <c r="C4">
        <f>IF('申込一覧'!D24="","",'申込一覧'!D24)</f>
      </c>
      <c r="D4">
        <f>IF('申込一覧'!F24="","",'申込一覧'!F24)</f>
      </c>
      <c r="E4">
        <f ca="1">IF('申込一覧'!G24="","",RIGHTB((OFFSET('名前'!$P$4,MATCH('申込一覧'!G24,'名前'!$Q$5:$Q$52,0),0)),2))</f>
      </c>
      <c r="F4">
        <f>IF('申込一覧'!B24="","",'申込一覧'!$N$9)</f>
      </c>
      <c r="G4">
        <f>IF('申込一覧'!B24="","",0)</f>
      </c>
      <c r="H4">
        <f>IF('申込一覧'!B24="","",0)</f>
      </c>
      <c r="I4">
        <f>IF('申込一覧'!B24="","",'申込一覧'!B24)</f>
      </c>
      <c r="J4">
        <f>IF('申込一覧'!H24="","",INDEX('名前'!$L$4:$L$92,MATCH('申込一覧'!H24,'名前'!$M$4:$M$92,0))&amp;" "&amp;IF('申込一覧'!Q24=1,RIGHTB(10000000+'申込一覧'!I24,7),IF('申込一覧'!Q24=2,RIGHTB(100000+'申込一覧'!I24,5),"")))</f>
      </c>
      <c r="K4">
        <f>IF('申込一覧'!L24="","",INDEX('名前'!$L$4:$L$92,MATCH('申込一覧'!L24,'名前'!$M$4:$M$44,0))&amp;" "&amp;IF('申込一覧'!R24=1,RIGHTB(10000000+'申込一覧'!M24,7),IF('申込一覧'!R24=2,RIGHTB(100000+'申込一覧'!M24,5),"")))</f>
      </c>
      <c r="M4">
        <f>IF('申込一覧'!B24="","",'申込一覧'!F24*10000+'申込一覧'!B24)</f>
      </c>
    </row>
    <row r="5" spans="1:13" ht="13.5">
      <c r="A5">
        <f ca="1">IF('申込一覧'!B25="","",M5&amp;OFFSET('名前'!$E$44,MATCH('申込一覧'!$O$10,種別,0),0)&amp;E5)</f>
      </c>
      <c r="B5">
        <f>IF('申込一覧'!C25="","",'申込一覧'!C25&amp;IF('申込一覧'!E25="","","("&amp;RIGHT('申込一覧'!E25,2)&amp;")"))</f>
      </c>
      <c r="C5">
        <f>IF('申込一覧'!D25="","",'申込一覧'!D25)</f>
      </c>
      <c r="D5">
        <f>IF('申込一覧'!F25="","",'申込一覧'!F25)</f>
      </c>
      <c r="E5">
        <f ca="1">IF('申込一覧'!G25="","",RIGHTB((OFFSET('名前'!$P$4,MATCH('申込一覧'!G25,'名前'!$Q$5:$Q$52,0),0)),2))</f>
      </c>
      <c r="F5">
        <f>IF('申込一覧'!B25="","",'申込一覧'!$N$9)</f>
      </c>
      <c r="G5">
        <f>IF('申込一覧'!B25="","",0)</f>
      </c>
      <c r="H5">
        <f>IF('申込一覧'!B25="","",0)</f>
      </c>
      <c r="I5">
        <f>IF('申込一覧'!B25="","",'申込一覧'!B25)</f>
      </c>
      <c r="J5">
        <f>IF('申込一覧'!H25="","",INDEX('名前'!$L$4:$L$92,MATCH('申込一覧'!H25,'名前'!$M$4:$M$92,0))&amp;" "&amp;IF('申込一覧'!Q25=1,RIGHTB(10000000+'申込一覧'!I25,7),IF('申込一覧'!Q25=2,RIGHTB(100000+'申込一覧'!I25,5),"")))</f>
      </c>
      <c r="K5">
        <f>IF('申込一覧'!L25="","",INDEX('名前'!$L$4:$L$92,MATCH('申込一覧'!L25,'名前'!$M$4:$M$44,0))&amp;" "&amp;IF('申込一覧'!R25=1,RIGHTB(10000000+'申込一覧'!M25,7),IF('申込一覧'!R25=2,RIGHTB(100000+'申込一覧'!M25,5),"")))</f>
      </c>
      <c r="M5">
        <f>IF('申込一覧'!B25="","",'申込一覧'!F25*10000+'申込一覧'!B25)</f>
      </c>
    </row>
    <row r="6" spans="1:13" ht="13.5">
      <c r="A6">
        <f ca="1">IF('申込一覧'!B26="","",M6&amp;OFFSET('名前'!$E$44,MATCH('申込一覧'!$O$10,種別,0),0)&amp;E6)</f>
      </c>
      <c r="B6">
        <f>IF('申込一覧'!C26="","",'申込一覧'!C26&amp;IF('申込一覧'!E26="","","("&amp;RIGHT('申込一覧'!E26,2)&amp;")"))</f>
      </c>
      <c r="C6">
        <f>IF('申込一覧'!D26="","",'申込一覧'!D26)</f>
      </c>
      <c r="D6">
        <f>IF('申込一覧'!F26="","",'申込一覧'!F26)</f>
      </c>
      <c r="E6">
        <f ca="1">IF('申込一覧'!G26="","",RIGHTB((OFFSET('名前'!$P$4,MATCH('申込一覧'!G26,'名前'!$Q$5:$Q$52,0),0)),2))</f>
      </c>
      <c r="F6">
        <f>IF('申込一覧'!B26="","",'申込一覧'!$N$9)</f>
      </c>
      <c r="G6">
        <f>IF('申込一覧'!B26="","",0)</f>
      </c>
      <c r="H6">
        <f>IF('申込一覧'!B26="","",0)</f>
      </c>
      <c r="I6">
        <f>IF('申込一覧'!B26="","",'申込一覧'!B26)</f>
      </c>
      <c r="J6">
        <f>IF('申込一覧'!H26="","",INDEX('名前'!$L$4:$L$92,MATCH('申込一覧'!H26,'名前'!$M$4:$M$92,0))&amp;" "&amp;IF('申込一覧'!Q26=1,RIGHTB(10000000+'申込一覧'!I26,7),IF('申込一覧'!Q26=2,RIGHTB(100000+'申込一覧'!I26,5),"")))</f>
      </c>
      <c r="K6">
        <f>IF('申込一覧'!L26="","",INDEX('名前'!$L$4:$L$92,MATCH('申込一覧'!L26,'名前'!$M$4:$M$44,0))&amp;" "&amp;IF('申込一覧'!R26=1,RIGHTB(10000000+'申込一覧'!M26,7),IF('申込一覧'!R26=2,RIGHTB(100000+'申込一覧'!M26,5),"")))</f>
      </c>
      <c r="M6">
        <f>IF('申込一覧'!B26="","",'申込一覧'!F26*10000+'申込一覧'!B26)</f>
      </c>
    </row>
    <row r="7" spans="1:13" ht="13.5">
      <c r="A7">
        <f ca="1">IF('申込一覧'!B27="","",M7&amp;OFFSET('名前'!$E$44,MATCH('申込一覧'!$O$10,種別,0),0)&amp;E7)</f>
      </c>
      <c r="B7">
        <f>IF('申込一覧'!C27="","",'申込一覧'!C27&amp;IF('申込一覧'!E27="","","("&amp;RIGHT('申込一覧'!E27,2)&amp;")"))</f>
      </c>
      <c r="C7">
        <f>IF('申込一覧'!D27="","",'申込一覧'!D27)</f>
      </c>
      <c r="D7">
        <f>IF('申込一覧'!F27="","",'申込一覧'!F27)</f>
      </c>
      <c r="E7">
        <f ca="1">IF('申込一覧'!G27="","",RIGHTB((OFFSET('名前'!$P$4,MATCH('申込一覧'!G27,'名前'!$Q$5:$Q$52,0),0)),2))</f>
      </c>
      <c r="F7">
        <f>IF('申込一覧'!B27="","",'申込一覧'!$N$9)</f>
      </c>
      <c r="G7">
        <f>IF('申込一覧'!B27="","",0)</f>
      </c>
      <c r="H7">
        <f>IF('申込一覧'!B27="","",0)</f>
      </c>
      <c r="I7">
        <f>IF('申込一覧'!B27="","",'申込一覧'!B27)</f>
      </c>
      <c r="J7">
        <f>IF('申込一覧'!H27="","",INDEX('名前'!$L$4:$L$92,MATCH('申込一覧'!H27,'名前'!$M$4:$M$92,0))&amp;" "&amp;IF('申込一覧'!Q27=1,RIGHTB(10000000+'申込一覧'!I27,7),IF('申込一覧'!Q27=2,RIGHTB(100000+'申込一覧'!I27,5),"")))</f>
      </c>
      <c r="K7">
        <f>IF('申込一覧'!L27="","",INDEX('名前'!$L$4:$L$92,MATCH('申込一覧'!L27,'名前'!$M$4:$M$44,0))&amp;" "&amp;IF('申込一覧'!R27=1,RIGHTB(10000000+'申込一覧'!M27,7),IF('申込一覧'!R27=2,RIGHTB(100000+'申込一覧'!M27,5),"")))</f>
      </c>
      <c r="M7">
        <f>IF('申込一覧'!B27="","",'申込一覧'!F27*10000+'申込一覧'!B27)</f>
      </c>
    </row>
    <row r="8" spans="1:13" ht="13.5">
      <c r="A8">
        <f ca="1">IF('申込一覧'!B28="","",M8&amp;OFFSET('名前'!$E$44,MATCH('申込一覧'!$O$10,種別,0),0)&amp;E8)</f>
      </c>
      <c r="B8">
        <f>IF('申込一覧'!C28="","",'申込一覧'!C28&amp;IF('申込一覧'!E28="","","("&amp;RIGHT('申込一覧'!E28,2)&amp;")"))</f>
      </c>
      <c r="C8">
        <f>IF('申込一覧'!D28="","",'申込一覧'!D28)</f>
      </c>
      <c r="D8">
        <f>IF('申込一覧'!F28="","",'申込一覧'!F28)</f>
      </c>
      <c r="E8">
        <f ca="1">IF('申込一覧'!G28="","",RIGHTB((OFFSET('名前'!$P$4,MATCH('申込一覧'!G28,'名前'!$Q$5:$Q$52,0),0)),2))</f>
      </c>
      <c r="F8">
        <f>IF('申込一覧'!B28="","",'申込一覧'!$N$9)</f>
      </c>
      <c r="G8">
        <f>IF('申込一覧'!B28="","",0)</f>
      </c>
      <c r="H8">
        <f>IF('申込一覧'!B28="","",0)</f>
      </c>
      <c r="I8">
        <f>IF('申込一覧'!B28="","",'申込一覧'!B28)</f>
      </c>
      <c r="J8">
        <f>IF('申込一覧'!H28="","",INDEX('名前'!$L$4:$L$92,MATCH('申込一覧'!H28,'名前'!$M$4:$M$92,0))&amp;" "&amp;IF('申込一覧'!Q28=1,RIGHTB(10000000+'申込一覧'!I28,7),IF('申込一覧'!Q28=2,RIGHTB(100000+'申込一覧'!I28,5),"")))</f>
      </c>
      <c r="K8">
        <f>IF('申込一覧'!L28="","",INDEX('名前'!$L$4:$L$92,MATCH('申込一覧'!L28,'名前'!$M$4:$M$44,0))&amp;" "&amp;IF('申込一覧'!R28=1,RIGHTB(10000000+'申込一覧'!M28,7),IF('申込一覧'!R28=2,RIGHTB(100000+'申込一覧'!M28,5),"")))</f>
      </c>
      <c r="M8">
        <f>IF('申込一覧'!B28="","",'申込一覧'!F28*10000+'申込一覧'!B28)</f>
      </c>
    </row>
    <row r="9" spans="1:13" ht="13.5">
      <c r="A9">
        <f ca="1">IF('申込一覧'!B29="","",M9&amp;OFFSET('名前'!$E$44,MATCH('申込一覧'!$O$10,種別,0),0)&amp;E9)</f>
      </c>
      <c r="B9">
        <f>IF('申込一覧'!C29="","",'申込一覧'!C29&amp;IF('申込一覧'!E29="","","("&amp;RIGHT('申込一覧'!E29,2)&amp;")"))</f>
      </c>
      <c r="C9">
        <f>IF('申込一覧'!D29="","",'申込一覧'!D29)</f>
      </c>
      <c r="D9">
        <f>IF('申込一覧'!F29="","",'申込一覧'!F29)</f>
      </c>
      <c r="E9">
        <f ca="1">IF('申込一覧'!G29="","",RIGHTB((OFFSET('名前'!$P$4,MATCH('申込一覧'!G29,'名前'!$Q$5:$Q$52,0),0)),2))</f>
      </c>
      <c r="F9">
        <f>IF('申込一覧'!B29="","",'申込一覧'!$N$9)</f>
      </c>
      <c r="G9">
        <f>IF('申込一覧'!B29="","",0)</f>
      </c>
      <c r="H9">
        <f>IF('申込一覧'!B29="","",0)</f>
      </c>
      <c r="I9">
        <f>IF('申込一覧'!B29="","",'申込一覧'!B29)</f>
      </c>
      <c r="J9">
        <f>IF('申込一覧'!H29="","",INDEX('名前'!$L$4:$L$92,MATCH('申込一覧'!H29,'名前'!$M$4:$M$92,0))&amp;" "&amp;IF('申込一覧'!Q29=1,RIGHTB(10000000+'申込一覧'!I29,7),IF('申込一覧'!Q29=2,RIGHTB(100000+'申込一覧'!I29,5),"")))</f>
      </c>
      <c r="K9">
        <f>IF('申込一覧'!L29="","",INDEX('名前'!$L$4:$L$92,MATCH('申込一覧'!L29,'名前'!$M$4:$M$44,0))&amp;" "&amp;IF('申込一覧'!R29=1,RIGHTB(10000000+'申込一覧'!M29,7),IF('申込一覧'!R29=2,RIGHTB(100000+'申込一覧'!M29,5),"")))</f>
      </c>
      <c r="M9">
        <f>IF('申込一覧'!B29="","",'申込一覧'!F29*10000+'申込一覧'!B29)</f>
      </c>
    </row>
    <row r="10" spans="1:13" ht="13.5">
      <c r="A10">
        <f ca="1">IF('申込一覧'!B30="","",M10&amp;OFFSET('名前'!$E$44,MATCH('申込一覧'!$O$10,種別,0),0)&amp;E10)</f>
      </c>
      <c r="B10">
        <f>IF('申込一覧'!C30="","",'申込一覧'!C30&amp;IF('申込一覧'!E30="","","("&amp;RIGHT('申込一覧'!E30,2)&amp;")"))</f>
      </c>
      <c r="C10">
        <f>IF('申込一覧'!D30="","",'申込一覧'!D30)</f>
      </c>
      <c r="D10">
        <f>IF('申込一覧'!F30="","",'申込一覧'!F30)</f>
      </c>
      <c r="E10">
        <f ca="1">IF('申込一覧'!G30="","",RIGHTB((OFFSET('名前'!$P$4,MATCH('申込一覧'!G30,'名前'!$Q$5:$Q$52,0),0)),2))</f>
      </c>
      <c r="F10">
        <f>IF('申込一覧'!B30="","",'申込一覧'!$N$9)</f>
      </c>
      <c r="G10">
        <f>IF('申込一覧'!B30="","",0)</f>
      </c>
      <c r="H10">
        <f>IF('申込一覧'!B30="","",0)</f>
      </c>
      <c r="I10">
        <f>IF('申込一覧'!B30="","",'申込一覧'!B30)</f>
      </c>
      <c r="J10">
        <f>IF('申込一覧'!H30="","",INDEX('名前'!$L$4:$L$92,MATCH('申込一覧'!H30,'名前'!$M$4:$M$92,0))&amp;" "&amp;IF('申込一覧'!Q30=1,RIGHTB(10000000+'申込一覧'!I30,7),IF('申込一覧'!Q30=2,RIGHTB(100000+'申込一覧'!I30,5),"")))</f>
      </c>
      <c r="K10">
        <f>IF('申込一覧'!L30="","",INDEX('名前'!$L$4:$L$92,MATCH('申込一覧'!L30,'名前'!$M$4:$M$44,0))&amp;" "&amp;IF('申込一覧'!R30=1,RIGHTB(10000000+'申込一覧'!M30,7),IF('申込一覧'!R30=2,RIGHTB(100000+'申込一覧'!M30,5),"")))</f>
      </c>
      <c r="M10">
        <f>IF('申込一覧'!B30="","",'申込一覧'!F30*10000+'申込一覧'!B30)</f>
      </c>
    </row>
    <row r="11" spans="1:13" ht="13.5">
      <c r="A11">
        <f ca="1">IF('申込一覧'!B31="","",M11&amp;OFFSET('名前'!$E$44,MATCH('申込一覧'!$O$10,種別,0),0)&amp;E11)</f>
      </c>
      <c r="B11">
        <f>IF('申込一覧'!C31="","",'申込一覧'!C31&amp;IF('申込一覧'!E31="","","("&amp;RIGHT('申込一覧'!E31,2)&amp;")"))</f>
      </c>
      <c r="C11">
        <f>IF('申込一覧'!D31="","",'申込一覧'!D31)</f>
      </c>
      <c r="D11">
        <f>IF('申込一覧'!F31="","",'申込一覧'!F31)</f>
      </c>
      <c r="E11">
        <f ca="1">IF('申込一覧'!G31="","",RIGHTB((OFFSET('名前'!$P$4,MATCH('申込一覧'!G31,'名前'!$Q$5:$Q$52,0),0)),2))</f>
      </c>
      <c r="F11">
        <f>IF('申込一覧'!B31="","",'申込一覧'!$N$9)</f>
      </c>
      <c r="G11">
        <f>IF('申込一覧'!B31="","",0)</f>
      </c>
      <c r="H11">
        <f>IF('申込一覧'!B31="","",0)</f>
      </c>
      <c r="I11">
        <f>IF('申込一覧'!B31="","",'申込一覧'!B31)</f>
      </c>
      <c r="J11">
        <f>IF('申込一覧'!H31="","",INDEX('名前'!$L$4:$L$92,MATCH('申込一覧'!H31,'名前'!$M$4:$M$92,0))&amp;" "&amp;IF('申込一覧'!Q31=1,RIGHTB(10000000+'申込一覧'!I31,7),IF('申込一覧'!Q31=2,RIGHTB(100000+'申込一覧'!I31,5),"")))</f>
      </c>
      <c r="K11">
        <f>IF('申込一覧'!L31="","",INDEX('名前'!$L$4:$L$92,MATCH('申込一覧'!L31,'名前'!$M$4:$M$44,0))&amp;" "&amp;IF('申込一覧'!R31=1,RIGHTB(10000000+'申込一覧'!M31,7),IF('申込一覧'!R31=2,RIGHTB(100000+'申込一覧'!M31,5),"")))</f>
      </c>
      <c r="M11">
        <f>IF('申込一覧'!B31="","",'申込一覧'!F31*10000+'申込一覧'!B31)</f>
      </c>
    </row>
    <row r="12" spans="1:13" ht="13.5">
      <c r="A12">
        <f ca="1">IF('申込一覧'!B32="","",M12&amp;OFFSET('名前'!$E$44,MATCH('申込一覧'!$O$10,種別,0),0)&amp;E12)</f>
      </c>
      <c r="B12">
        <f>IF('申込一覧'!C32="","",'申込一覧'!C32&amp;IF('申込一覧'!E32="","","("&amp;RIGHT('申込一覧'!E32,2)&amp;")"))</f>
      </c>
      <c r="C12">
        <f>IF('申込一覧'!D32="","",'申込一覧'!D32)</f>
      </c>
      <c r="D12">
        <f>IF('申込一覧'!F32="","",'申込一覧'!F32)</f>
      </c>
      <c r="E12">
        <f ca="1">IF('申込一覧'!G32="","",RIGHTB((OFFSET('名前'!$P$4,MATCH('申込一覧'!G32,'名前'!$Q$5:$Q$52,0),0)),2))</f>
      </c>
      <c r="F12">
        <f>IF('申込一覧'!B32="","",'申込一覧'!$N$9)</f>
      </c>
      <c r="G12">
        <f>IF('申込一覧'!B32="","",0)</f>
      </c>
      <c r="H12">
        <f>IF('申込一覧'!B32="","",0)</f>
      </c>
      <c r="I12">
        <f>IF('申込一覧'!B32="","",'申込一覧'!B32)</f>
      </c>
      <c r="J12">
        <f>IF('申込一覧'!H32="","",INDEX('名前'!$L$4:$L$92,MATCH('申込一覧'!H32,'名前'!$M$4:$M$92,0))&amp;" "&amp;IF('申込一覧'!Q32=1,RIGHTB(10000000+'申込一覧'!I32,7),IF('申込一覧'!Q32=2,RIGHTB(100000+'申込一覧'!I32,5),"")))</f>
      </c>
      <c r="K12">
        <f>IF('申込一覧'!L32="","",INDEX('名前'!$L$4:$L$92,MATCH('申込一覧'!L32,'名前'!$M$4:$M$44,0))&amp;" "&amp;IF('申込一覧'!R32=1,RIGHTB(10000000+'申込一覧'!M32,7),IF('申込一覧'!R32=2,RIGHTB(100000+'申込一覧'!M32,5),"")))</f>
      </c>
      <c r="M12">
        <f>IF('申込一覧'!B32="","",'申込一覧'!F32*10000+'申込一覧'!B32)</f>
      </c>
    </row>
    <row r="13" spans="1:13" ht="13.5">
      <c r="A13">
        <f ca="1">IF('申込一覧'!B33="","",M13&amp;OFFSET('名前'!$E$44,MATCH('申込一覧'!$O$10,種別,0),0)&amp;E13)</f>
      </c>
      <c r="B13">
        <f>IF('申込一覧'!C33="","",'申込一覧'!C33&amp;IF('申込一覧'!E33="","","("&amp;RIGHT('申込一覧'!E33,2)&amp;")"))</f>
      </c>
      <c r="C13">
        <f>IF('申込一覧'!D33="","",'申込一覧'!D33)</f>
      </c>
      <c r="D13">
        <f>IF('申込一覧'!F33="","",'申込一覧'!F33)</f>
      </c>
      <c r="E13">
        <f ca="1">IF('申込一覧'!G33="","",RIGHTB((OFFSET('名前'!$P$4,MATCH('申込一覧'!G33,'名前'!$Q$5:$Q$52,0),0)),2))</f>
      </c>
      <c r="F13">
        <f>IF('申込一覧'!B33="","",'申込一覧'!$N$9)</f>
      </c>
      <c r="G13">
        <f>IF('申込一覧'!B33="","",0)</f>
      </c>
      <c r="H13">
        <f>IF('申込一覧'!B33="","",0)</f>
      </c>
      <c r="I13">
        <f>IF('申込一覧'!B33="","",'申込一覧'!B33)</f>
      </c>
      <c r="J13">
        <f>IF('申込一覧'!H33="","",INDEX('名前'!$L$4:$L$92,MATCH('申込一覧'!H33,'名前'!$M$4:$M$92,0))&amp;" "&amp;IF('申込一覧'!Q33=1,RIGHTB(10000000+'申込一覧'!I33,7),IF('申込一覧'!Q33=2,RIGHTB(100000+'申込一覧'!I33,5),"")))</f>
      </c>
      <c r="K13">
        <f>IF('申込一覧'!L33="","",INDEX('名前'!$L$4:$L$92,MATCH('申込一覧'!L33,'名前'!$M$4:$M$44,0))&amp;" "&amp;IF('申込一覧'!R33=1,RIGHTB(10000000+'申込一覧'!M33,7),IF('申込一覧'!R33=2,RIGHTB(100000+'申込一覧'!M33,5),"")))</f>
      </c>
      <c r="M13">
        <f>IF('申込一覧'!B33="","",'申込一覧'!F33*10000+'申込一覧'!B33)</f>
      </c>
    </row>
    <row r="14" spans="1:13" ht="13.5">
      <c r="A14">
        <f ca="1">IF('申込一覧'!B34="","",M14&amp;OFFSET('名前'!$E$44,MATCH('申込一覧'!$O$10,種別,0),0)&amp;E14)</f>
      </c>
      <c r="B14">
        <f>IF('申込一覧'!C34="","",'申込一覧'!C34&amp;IF('申込一覧'!E34="","","("&amp;RIGHT('申込一覧'!E34,2)&amp;")"))</f>
      </c>
      <c r="C14">
        <f>IF('申込一覧'!D34="","",'申込一覧'!D34)</f>
      </c>
      <c r="D14">
        <f>IF('申込一覧'!F34="","",'申込一覧'!F34)</f>
      </c>
      <c r="E14">
        <f ca="1">IF('申込一覧'!G34="","",RIGHTB((OFFSET('名前'!$P$4,MATCH('申込一覧'!G34,'名前'!$Q$5:$Q$52,0),0)),2))</f>
      </c>
      <c r="F14">
        <f>IF('申込一覧'!B34="","",'申込一覧'!$N$9)</f>
      </c>
      <c r="G14">
        <f>IF('申込一覧'!B34="","",0)</f>
      </c>
      <c r="H14">
        <f>IF('申込一覧'!B34="","",0)</f>
      </c>
      <c r="I14">
        <f>IF('申込一覧'!B34="","",'申込一覧'!B34)</f>
      </c>
      <c r="J14">
        <f>IF('申込一覧'!H34="","",INDEX('名前'!$L$4:$L$92,MATCH('申込一覧'!H34,'名前'!$M$4:$M$92,0))&amp;" "&amp;IF('申込一覧'!Q34=1,RIGHTB(10000000+'申込一覧'!I34,7),IF('申込一覧'!Q34=2,RIGHTB(100000+'申込一覧'!I34,5),"")))</f>
      </c>
      <c r="K14">
        <f>IF('申込一覧'!L34="","",INDEX('名前'!$L$4:$L$92,MATCH('申込一覧'!L34,'名前'!$M$4:$M$44,0))&amp;" "&amp;IF('申込一覧'!R34=1,RIGHTB(10000000+'申込一覧'!M34,7),IF('申込一覧'!R34=2,RIGHTB(100000+'申込一覧'!M34,5),"")))</f>
      </c>
      <c r="M14">
        <f>IF('申込一覧'!B34="","",'申込一覧'!F34*10000+'申込一覧'!B34)</f>
      </c>
    </row>
    <row r="15" spans="1:13" ht="13.5">
      <c r="A15">
        <f ca="1">IF('申込一覧'!B35="","",M15&amp;OFFSET('名前'!$E$44,MATCH('申込一覧'!$O$10,種別,0),0)&amp;E15)</f>
      </c>
      <c r="B15">
        <f>IF('申込一覧'!C35="","",'申込一覧'!C35&amp;IF('申込一覧'!E35="","","("&amp;RIGHT('申込一覧'!E35,2)&amp;")"))</f>
      </c>
      <c r="C15">
        <f>IF('申込一覧'!D35="","",'申込一覧'!D35)</f>
      </c>
      <c r="D15">
        <f>IF('申込一覧'!F35="","",'申込一覧'!F35)</f>
      </c>
      <c r="E15">
        <f ca="1">IF('申込一覧'!G35="","",RIGHTB((OFFSET('名前'!$P$4,MATCH('申込一覧'!G35,'名前'!$Q$5:$Q$52,0),0)),2))</f>
      </c>
      <c r="F15">
        <f>IF('申込一覧'!B35="","",'申込一覧'!$N$9)</f>
      </c>
      <c r="G15">
        <f>IF('申込一覧'!B35="","",0)</f>
      </c>
      <c r="H15">
        <f>IF('申込一覧'!B35="","",0)</f>
      </c>
      <c r="I15">
        <f>IF('申込一覧'!B35="","",'申込一覧'!B35)</f>
      </c>
      <c r="J15">
        <f>IF('申込一覧'!H35="","",INDEX('名前'!$L$4:$L$92,MATCH('申込一覧'!H35,'名前'!$M$4:$M$92,0))&amp;" "&amp;IF('申込一覧'!Q35=1,RIGHTB(10000000+'申込一覧'!I35,7),IF('申込一覧'!Q35=2,RIGHTB(100000+'申込一覧'!I35,5),"")))</f>
      </c>
      <c r="K15">
        <f>IF('申込一覧'!L35="","",INDEX('名前'!$L$4:$L$92,MATCH('申込一覧'!L35,'名前'!$M$4:$M$44,0))&amp;" "&amp;IF('申込一覧'!R35=1,RIGHTB(10000000+'申込一覧'!M35,7),IF('申込一覧'!R35=2,RIGHTB(100000+'申込一覧'!M35,5),"")))</f>
      </c>
      <c r="M15">
        <f>IF('申込一覧'!B35="","",'申込一覧'!F35*10000+'申込一覧'!B35)</f>
      </c>
    </row>
    <row r="16" spans="1:13" ht="13.5">
      <c r="A16">
        <f ca="1">IF('申込一覧'!B36="","",M16&amp;OFFSET('名前'!$E$44,MATCH('申込一覧'!$O$10,種別,0),0)&amp;E16)</f>
      </c>
      <c r="B16">
        <f>IF('申込一覧'!C36="","",'申込一覧'!C36&amp;IF('申込一覧'!E36="","","("&amp;RIGHT('申込一覧'!E36,2)&amp;")"))</f>
      </c>
      <c r="C16">
        <f>IF('申込一覧'!D36="","",'申込一覧'!D36)</f>
      </c>
      <c r="D16">
        <f>IF('申込一覧'!F36="","",'申込一覧'!F36)</f>
      </c>
      <c r="E16">
        <f ca="1">IF('申込一覧'!G36="","",RIGHTB((OFFSET('名前'!$P$4,MATCH('申込一覧'!G36,'名前'!$Q$5:$Q$52,0),0)),2))</f>
      </c>
      <c r="F16">
        <f>IF('申込一覧'!B36="","",'申込一覧'!$N$9)</f>
      </c>
      <c r="G16">
        <f>IF('申込一覧'!B36="","",0)</f>
      </c>
      <c r="H16">
        <f>IF('申込一覧'!B36="","",0)</f>
      </c>
      <c r="I16">
        <f>IF('申込一覧'!B36="","",'申込一覧'!B36)</f>
      </c>
      <c r="J16">
        <f>IF('申込一覧'!H36="","",INDEX('名前'!$L$4:$L$92,MATCH('申込一覧'!H36,'名前'!$M$4:$M$92,0))&amp;" "&amp;IF('申込一覧'!Q36=1,RIGHTB(10000000+'申込一覧'!I36,7),IF('申込一覧'!Q36=2,RIGHTB(100000+'申込一覧'!I36,5),"")))</f>
      </c>
      <c r="K16">
        <f>IF('申込一覧'!L36="","",INDEX('名前'!$L$4:$L$92,MATCH('申込一覧'!L36,'名前'!$M$4:$M$44,0))&amp;" "&amp;IF('申込一覧'!R36=1,RIGHTB(10000000+'申込一覧'!M36,7),IF('申込一覧'!R36=2,RIGHTB(100000+'申込一覧'!M36,5),"")))</f>
      </c>
      <c r="M16">
        <f>IF('申込一覧'!B36="","",'申込一覧'!F36*10000+'申込一覧'!B36)</f>
      </c>
    </row>
    <row r="17" spans="1:13" ht="13.5">
      <c r="A17">
        <f ca="1">IF('申込一覧'!B37="","",M17&amp;OFFSET('名前'!$E$44,MATCH('申込一覧'!$O$10,種別,0),0)&amp;E17)</f>
      </c>
      <c r="B17">
        <f>IF('申込一覧'!C37="","",'申込一覧'!C37&amp;IF('申込一覧'!E37="","","("&amp;RIGHT('申込一覧'!E37,2)&amp;")"))</f>
      </c>
      <c r="C17">
        <f>IF('申込一覧'!D37="","",'申込一覧'!D37)</f>
      </c>
      <c r="D17">
        <f>IF('申込一覧'!F37="","",'申込一覧'!F37)</f>
      </c>
      <c r="E17">
        <f ca="1">IF('申込一覧'!G37="","",RIGHTB((OFFSET('名前'!$P$4,MATCH('申込一覧'!G37,'名前'!$Q$5:$Q$52,0),0)),2))</f>
      </c>
      <c r="F17">
        <f>IF('申込一覧'!B37="","",'申込一覧'!$N$9)</f>
      </c>
      <c r="G17">
        <f>IF('申込一覧'!B37="","",0)</f>
      </c>
      <c r="H17">
        <f>IF('申込一覧'!B37="","",0)</f>
      </c>
      <c r="I17">
        <f>IF('申込一覧'!B37="","",'申込一覧'!B37)</f>
      </c>
      <c r="J17">
        <f>IF('申込一覧'!H37="","",INDEX('名前'!$L$4:$L$92,MATCH('申込一覧'!H37,'名前'!$M$4:$M$92,0))&amp;" "&amp;IF('申込一覧'!Q37=1,RIGHTB(10000000+'申込一覧'!I37,7),IF('申込一覧'!Q37=2,RIGHTB(100000+'申込一覧'!I37,5),"")))</f>
      </c>
      <c r="K17">
        <f>IF('申込一覧'!L37="","",INDEX('名前'!$L$4:$L$92,MATCH('申込一覧'!L37,'名前'!$M$4:$M$44,0))&amp;" "&amp;IF('申込一覧'!R37=1,RIGHTB(10000000+'申込一覧'!M37,7),IF('申込一覧'!R37=2,RIGHTB(100000+'申込一覧'!M37,5),"")))</f>
      </c>
      <c r="M17">
        <f>IF('申込一覧'!B37="","",'申込一覧'!F37*10000+'申込一覧'!B37)</f>
      </c>
    </row>
    <row r="18" spans="1:13" ht="13.5">
      <c r="A18">
        <f ca="1">IF('申込一覧'!B38="","",M18&amp;OFFSET('名前'!$E$44,MATCH('申込一覧'!$O$10,種別,0),0)&amp;E18)</f>
      </c>
      <c r="B18">
        <f>IF('申込一覧'!C38="","",'申込一覧'!C38&amp;IF('申込一覧'!E38="","","("&amp;RIGHT('申込一覧'!E38,2)&amp;")"))</f>
      </c>
      <c r="C18">
        <f>IF('申込一覧'!D38="","",'申込一覧'!D38)</f>
      </c>
      <c r="D18">
        <f>IF('申込一覧'!F38="","",'申込一覧'!F38)</f>
      </c>
      <c r="E18">
        <f ca="1">IF('申込一覧'!G38="","",RIGHTB((OFFSET('名前'!$P$4,MATCH('申込一覧'!G38,'名前'!$Q$5:$Q$52,0),0)),2))</f>
      </c>
      <c r="F18">
        <f>IF('申込一覧'!B38="","",'申込一覧'!$N$9)</f>
      </c>
      <c r="G18">
        <f>IF('申込一覧'!B38="","",0)</f>
      </c>
      <c r="H18">
        <f>IF('申込一覧'!B38="","",0)</f>
      </c>
      <c r="I18">
        <f>IF('申込一覧'!B38="","",'申込一覧'!B38)</f>
      </c>
      <c r="J18">
        <f>IF('申込一覧'!H38="","",INDEX('名前'!$L$4:$L$92,MATCH('申込一覧'!H38,'名前'!$M$4:$M$92,0))&amp;" "&amp;IF('申込一覧'!Q38=1,RIGHTB(10000000+'申込一覧'!I38,7),IF('申込一覧'!Q38=2,RIGHTB(100000+'申込一覧'!I38,5),"")))</f>
      </c>
      <c r="K18">
        <f>IF('申込一覧'!L38="","",INDEX('名前'!$L$4:$L$92,MATCH('申込一覧'!L38,'名前'!$M$4:$M$44,0))&amp;" "&amp;IF('申込一覧'!R38=1,RIGHTB(10000000+'申込一覧'!M38,7),IF('申込一覧'!R38=2,RIGHTB(100000+'申込一覧'!M38,5),"")))</f>
      </c>
      <c r="M18">
        <f>IF('申込一覧'!B38="","",'申込一覧'!F38*10000+'申込一覧'!B38)</f>
      </c>
    </row>
    <row r="19" spans="1:13" ht="13.5">
      <c r="A19">
        <f ca="1">IF('申込一覧'!B39="","",M19&amp;OFFSET('名前'!$E$44,MATCH('申込一覧'!$O$10,種別,0),0)&amp;E19)</f>
      </c>
      <c r="B19">
        <f>IF('申込一覧'!C39="","",'申込一覧'!C39&amp;IF('申込一覧'!E39="","","("&amp;RIGHT('申込一覧'!E39,2)&amp;")"))</f>
      </c>
      <c r="C19">
        <f>IF('申込一覧'!D39="","",'申込一覧'!D39)</f>
      </c>
      <c r="D19">
        <f>IF('申込一覧'!F39="","",'申込一覧'!F39)</f>
      </c>
      <c r="E19">
        <f ca="1">IF('申込一覧'!G39="","",RIGHTB((OFFSET('名前'!$P$4,MATCH('申込一覧'!G39,'名前'!$Q$5:$Q$52,0),0)),2))</f>
      </c>
      <c r="F19">
        <f>IF('申込一覧'!B39="","",'申込一覧'!$N$9)</f>
      </c>
      <c r="G19">
        <f>IF('申込一覧'!B39="","",0)</f>
      </c>
      <c r="H19">
        <f>IF('申込一覧'!B39="","",0)</f>
      </c>
      <c r="I19">
        <f>IF('申込一覧'!B39="","",'申込一覧'!B39)</f>
      </c>
      <c r="J19">
        <f>IF('申込一覧'!H39="","",INDEX('名前'!$L$4:$L$92,MATCH('申込一覧'!H39,'名前'!$M$4:$M$92,0))&amp;" "&amp;IF('申込一覧'!Q39=1,RIGHTB(10000000+'申込一覧'!I39,7),IF('申込一覧'!Q39=2,RIGHTB(100000+'申込一覧'!I39,5),"")))</f>
      </c>
      <c r="K19">
        <f>IF('申込一覧'!L39="","",INDEX('名前'!$L$4:$L$92,MATCH('申込一覧'!L39,'名前'!$M$4:$M$44,0))&amp;" "&amp;IF('申込一覧'!R39=1,RIGHTB(10000000+'申込一覧'!M39,7),IF('申込一覧'!R39=2,RIGHTB(100000+'申込一覧'!M39,5),"")))</f>
      </c>
      <c r="M19">
        <f>IF('申込一覧'!B39="","",'申込一覧'!F39*10000+'申込一覧'!B39)</f>
      </c>
    </row>
    <row r="20" spans="1:13" ht="13.5">
      <c r="A20">
        <f ca="1">IF('申込一覧'!B40="","",M20&amp;OFFSET('名前'!$E$44,MATCH('申込一覧'!$O$10,種別,0),0)&amp;E20)</f>
      </c>
      <c r="B20">
        <f>IF('申込一覧'!C40="","",'申込一覧'!C40&amp;IF('申込一覧'!E40="","","("&amp;RIGHT('申込一覧'!E40,2)&amp;")"))</f>
      </c>
      <c r="C20">
        <f>IF('申込一覧'!D40="","",'申込一覧'!D40)</f>
      </c>
      <c r="D20">
        <f>IF('申込一覧'!F40="","",'申込一覧'!F40)</f>
      </c>
      <c r="E20">
        <f ca="1">IF('申込一覧'!G40="","",RIGHTB((OFFSET('名前'!$P$4,MATCH('申込一覧'!G40,'名前'!$Q$5:$Q$52,0),0)),2))</f>
      </c>
      <c r="F20">
        <f>IF('申込一覧'!B40="","",'申込一覧'!$N$9)</f>
      </c>
      <c r="G20">
        <f>IF('申込一覧'!B40="","",0)</f>
      </c>
      <c r="H20">
        <f>IF('申込一覧'!B40="","",0)</f>
      </c>
      <c r="I20">
        <f>IF('申込一覧'!B40="","",'申込一覧'!B40)</f>
      </c>
      <c r="J20">
        <f>IF('申込一覧'!H40="","",INDEX('名前'!$L$4:$L$92,MATCH('申込一覧'!H40,'名前'!$M$4:$M$92,0))&amp;" "&amp;IF('申込一覧'!Q40=1,RIGHTB(10000000+'申込一覧'!I40,7),IF('申込一覧'!Q40=2,RIGHTB(100000+'申込一覧'!I40,5),"")))</f>
      </c>
      <c r="K20">
        <f>IF('申込一覧'!L40="","",INDEX('名前'!$L$4:$L$92,MATCH('申込一覧'!L40,'名前'!$M$4:$M$44,0))&amp;" "&amp;IF('申込一覧'!R40=1,RIGHTB(10000000+'申込一覧'!M40,7),IF('申込一覧'!R40=2,RIGHTB(100000+'申込一覧'!M40,5),"")))</f>
      </c>
      <c r="M20">
        <f>IF('申込一覧'!B40="","",'申込一覧'!F40*10000+'申込一覧'!B40)</f>
      </c>
    </row>
    <row r="21" spans="1:13" ht="13.5">
      <c r="A21">
        <f ca="1">IF('申込一覧'!B41="","",M21&amp;OFFSET('名前'!$E$44,MATCH('申込一覧'!$O$10,種別,0),0)&amp;E21)</f>
      </c>
      <c r="B21">
        <f>IF('申込一覧'!C41="","",'申込一覧'!C41&amp;IF('申込一覧'!E41="","","("&amp;RIGHT('申込一覧'!E41,2)&amp;")"))</f>
      </c>
      <c r="C21">
        <f>IF('申込一覧'!D41="","",'申込一覧'!D41)</f>
      </c>
      <c r="D21">
        <f>IF('申込一覧'!F41="","",'申込一覧'!F41)</f>
      </c>
      <c r="E21">
        <f ca="1">IF('申込一覧'!G41="","",RIGHTB((OFFSET('名前'!$P$4,MATCH('申込一覧'!G41,'名前'!$Q$5:$Q$52,0),0)),2))</f>
      </c>
      <c r="F21">
        <f>IF('申込一覧'!B41="","",'申込一覧'!$N$9)</f>
      </c>
      <c r="G21">
        <f>IF('申込一覧'!B41="","",0)</f>
      </c>
      <c r="H21">
        <f>IF('申込一覧'!B41="","",0)</f>
      </c>
      <c r="I21">
        <f>IF('申込一覧'!B41="","",'申込一覧'!B41)</f>
      </c>
      <c r="J21">
        <f>IF('申込一覧'!H41="","",INDEX('名前'!$L$4:$L$92,MATCH('申込一覧'!H41,'名前'!$M$4:$M$92,0))&amp;" "&amp;IF('申込一覧'!Q41=1,RIGHTB(10000000+'申込一覧'!I41,7),IF('申込一覧'!Q41=2,RIGHTB(100000+'申込一覧'!I41,5),"")))</f>
      </c>
      <c r="K21">
        <f>IF('申込一覧'!L41="","",INDEX('名前'!$L$4:$L$92,MATCH('申込一覧'!L41,'名前'!$M$4:$M$44,0))&amp;" "&amp;IF('申込一覧'!R41=1,RIGHTB(10000000+'申込一覧'!M41,7),IF('申込一覧'!R41=2,RIGHTB(100000+'申込一覧'!M41,5),"")))</f>
      </c>
      <c r="M21">
        <f>IF('申込一覧'!B41="","",'申込一覧'!F41*10000+'申込一覧'!B41)</f>
      </c>
    </row>
    <row r="22" spans="1:13" ht="13.5">
      <c r="A22">
        <f ca="1">IF('申込一覧'!B42="","",M22&amp;OFFSET('名前'!$E$44,MATCH('申込一覧'!$O$10,種別,0),0)&amp;E22)</f>
      </c>
      <c r="B22">
        <f>IF('申込一覧'!C42="","",'申込一覧'!C42&amp;IF('申込一覧'!E42="","","("&amp;RIGHT('申込一覧'!E42,2)&amp;")"))</f>
      </c>
      <c r="C22">
        <f>IF('申込一覧'!D42="","",'申込一覧'!D42)</f>
      </c>
      <c r="D22">
        <f>IF('申込一覧'!F42="","",'申込一覧'!F42)</f>
      </c>
      <c r="E22">
        <f ca="1">IF('申込一覧'!G42="","",RIGHTB((OFFSET('名前'!$P$4,MATCH('申込一覧'!G42,'名前'!$Q$5:$Q$52,0),0)),2))</f>
      </c>
      <c r="F22">
        <f>IF('申込一覧'!B42="","",'申込一覧'!$N$9)</f>
      </c>
      <c r="G22">
        <f>IF('申込一覧'!B42="","",0)</f>
      </c>
      <c r="H22">
        <f>IF('申込一覧'!B42="","",0)</f>
      </c>
      <c r="I22">
        <f>IF('申込一覧'!B42="","",'申込一覧'!B42)</f>
      </c>
      <c r="J22">
        <f>IF('申込一覧'!H42="","",INDEX('名前'!$L$4:$L$92,MATCH('申込一覧'!H42,'名前'!$M$4:$M$92,0))&amp;" "&amp;IF('申込一覧'!Q42=1,RIGHTB(10000000+'申込一覧'!I42,7),IF('申込一覧'!Q42=2,RIGHTB(100000+'申込一覧'!I42,5),"")))</f>
      </c>
      <c r="K22">
        <f>IF('申込一覧'!L42="","",INDEX('名前'!$L$4:$L$92,MATCH('申込一覧'!L42,'名前'!$M$4:$M$44,0))&amp;" "&amp;IF('申込一覧'!R42=1,RIGHTB(10000000+'申込一覧'!M42,7),IF('申込一覧'!R42=2,RIGHTB(100000+'申込一覧'!M42,5),"")))</f>
      </c>
      <c r="M22">
        <f>IF('申込一覧'!B42="","",'申込一覧'!F42*10000+'申込一覧'!B42)</f>
      </c>
    </row>
    <row r="23" spans="1:13" ht="13.5">
      <c r="A23">
        <f ca="1">IF('申込一覧'!B43="","",M23&amp;OFFSET('名前'!$E$44,MATCH('申込一覧'!$O$10,種別,0),0)&amp;E23)</f>
      </c>
      <c r="B23">
        <f>IF('申込一覧'!C43="","",'申込一覧'!C43&amp;IF('申込一覧'!E43="","","("&amp;RIGHT('申込一覧'!E43,2)&amp;")"))</f>
      </c>
      <c r="C23">
        <f>IF('申込一覧'!D43="","",'申込一覧'!D43)</f>
      </c>
      <c r="D23">
        <f>IF('申込一覧'!F43="","",'申込一覧'!F43)</f>
      </c>
      <c r="E23">
        <f ca="1">IF('申込一覧'!G43="","",RIGHTB((OFFSET('名前'!$P$4,MATCH('申込一覧'!G43,'名前'!$Q$5:$Q$52,0),0)),2))</f>
      </c>
      <c r="F23">
        <f>IF('申込一覧'!B43="","",'申込一覧'!$N$9)</f>
      </c>
      <c r="G23">
        <f>IF('申込一覧'!B43="","",0)</f>
      </c>
      <c r="H23">
        <f>IF('申込一覧'!B43="","",0)</f>
      </c>
      <c r="I23">
        <f>IF('申込一覧'!B43="","",'申込一覧'!B43)</f>
      </c>
      <c r="J23">
        <f>IF('申込一覧'!H43="","",INDEX('名前'!$L$4:$L$92,MATCH('申込一覧'!H43,'名前'!$M$4:$M$92,0))&amp;" "&amp;IF('申込一覧'!Q43=1,RIGHTB(10000000+'申込一覧'!I43,7),IF('申込一覧'!Q43=2,RIGHTB(100000+'申込一覧'!I43,5),"")))</f>
      </c>
      <c r="K23">
        <f>IF('申込一覧'!L43="","",INDEX('名前'!$L$4:$L$92,MATCH('申込一覧'!L43,'名前'!$M$4:$M$44,0))&amp;" "&amp;IF('申込一覧'!R43=1,RIGHTB(10000000+'申込一覧'!M43,7),IF('申込一覧'!R43=2,RIGHTB(100000+'申込一覧'!M43,5),"")))</f>
      </c>
      <c r="M23">
        <f>IF('申込一覧'!B43="","",'申込一覧'!F43*10000+'申込一覧'!B43)</f>
      </c>
    </row>
    <row r="24" spans="1:13" ht="13.5">
      <c r="A24">
        <f ca="1">IF('申込一覧'!B44="","",M24&amp;OFFSET('名前'!$E$44,MATCH('申込一覧'!$O$10,種別,0),0)&amp;E24)</f>
      </c>
      <c r="B24">
        <f>IF('申込一覧'!C44="","",'申込一覧'!C44&amp;IF('申込一覧'!E44="","","("&amp;RIGHT('申込一覧'!E44,2)&amp;")"))</f>
      </c>
      <c r="C24">
        <f>IF('申込一覧'!D44="","",'申込一覧'!D44)</f>
      </c>
      <c r="D24">
        <f>IF('申込一覧'!F44="","",'申込一覧'!F44)</f>
      </c>
      <c r="E24">
        <f ca="1">IF('申込一覧'!G44="","",RIGHTB((OFFSET('名前'!$P$4,MATCH('申込一覧'!G44,'名前'!$Q$5:$Q$52,0),0)),2))</f>
      </c>
      <c r="F24">
        <f>IF('申込一覧'!B44="","",'申込一覧'!$N$9)</f>
      </c>
      <c r="G24">
        <f>IF('申込一覧'!B44="","",0)</f>
      </c>
      <c r="H24">
        <f>IF('申込一覧'!B44="","",0)</f>
      </c>
      <c r="I24">
        <f>IF('申込一覧'!B44="","",'申込一覧'!B44)</f>
      </c>
      <c r="J24">
        <f>IF('申込一覧'!H44="","",INDEX('名前'!$L$4:$L$92,MATCH('申込一覧'!H44,'名前'!$M$4:$M$92,0))&amp;" "&amp;IF('申込一覧'!Q44=1,RIGHTB(10000000+'申込一覧'!I44,7),IF('申込一覧'!Q44=2,RIGHTB(100000+'申込一覧'!I44,5),"")))</f>
      </c>
      <c r="K24">
        <f>IF('申込一覧'!L44="","",INDEX('名前'!$L$4:$L$92,MATCH('申込一覧'!L44,'名前'!$M$4:$M$44,0))&amp;" "&amp;IF('申込一覧'!R44=1,RIGHTB(10000000+'申込一覧'!M44,7),IF('申込一覧'!R44=2,RIGHTB(100000+'申込一覧'!M44,5),"")))</f>
      </c>
      <c r="M24">
        <f>IF('申込一覧'!B44="","",'申込一覧'!F44*10000+'申込一覧'!B44)</f>
      </c>
    </row>
    <row r="25" spans="1:13" ht="13.5">
      <c r="A25">
        <f ca="1">IF('申込一覧'!B45="","",M25&amp;OFFSET('名前'!$E$44,MATCH('申込一覧'!$O$10,種別,0),0)&amp;E25)</f>
      </c>
      <c r="B25">
        <f>IF('申込一覧'!C45="","",'申込一覧'!C45&amp;IF('申込一覧'!E45="","","("&amp;RIGHT('申込一覧'!E45,2)&amp;")"))</f>
      </c>
      <c r="C25">
        <f>IF('申込一覧'!D45="","",'申込一覧'!D45)</f>
      </c>
      <c r="D25">
        <f>IF('申込一覧'!F45="","",'申込一覧'!F45)</f>
      </c>
      <c r="E25">
        <f ca="1">IF('申込一覧'!G45="","",RIGHTB((OFFSET('名前'!$P$4,MATCH('申込一覧'!G45,'名前'!$Q$5:$Q$52,0),0)),2))</f>
      </c>
      <c r="F25">
        <f>IF('申込一覧'!B45="","",'申込一覧'!$N$9)</f>
      </c>
      <c r="G25">
        <f>IF('申込一覧'!B45="","",0)</f>
      </c>
      <c r="H25">
        <f>IF('申込一覧'!B45="","",0)</f>
      </c>
      <c r="I25">
        <f>IF('申込一覧'!B45="","",'申込一覧'!B45)</f>
      </c>
      <c r="J25">
        <f>IF('申込一覧'!H45="","",INDEX('名前'!$L$4:$L$92,MATCH('申込一覧'!H45,'名前'!$M$4:$M$92,0))&amp;" "&amp;IF('申込一覧'!Q45=1,RIGHTB(10000000+'申込一覧'!I45,7),IF('申込一覧'!Q45=2,RIGHTB(100000+'申込一覧'!I45,5),"")))</f>
      </c>
      <c r="K25">
        <f>IF('申込一覧'!L45="","",INDEX('名前'!$L$4:$L$92,MATCH('申込一覧'!L45,'名前'!$M$4:$M$44,0))&amp;" "&amp;IF('申込一覧'!R45=1,RIGHTB(10000000+'申込一覧'!M45,7),IF('申込一覧'!R45=2,RIGHTB(100000+'申込一覧'!M45,5),"")))</f>
      </c>
      <c r="M25">
        <f>IF('申込一覧'!B45="","",'申込一覧'!F45*10000+'申込一覧'!B45)</f>
      </c>
    </row>
    <row r="26" spans="1:13" ht="13.5">
      <c r="A26">
        <f ca="1">IF('申込一覧'!B46="","",M26&amp;OFFSET('名前'!$E$44,MATCH('申込一覧'!$O$10,種別,0),0)&amp;E26)</f>
      </c>
      <c r="B26">
        <f>IF('申込一覧'!C46="","",'申込一覧'!C46&amp;IF('申込一覧'!E46="","","("&amp;RIGHT('申込一覧'!E46,2)&amp;")"))</f>
      </c>
      <c r="C26">
        <f>IF('申込一覧'!D46="","",'申込一覧'!D46)</f>
      </c>
      <c r="D26">
        <f>IF('申込一覧'!F46="","",'申込一覧'!F46)</f>
      </c>
      <c r="E26">
        <f ca="1">IF('申込一覧'!G46="","",RIGHTB((OFFSET('名前'!$P$4,MATCH('申込一覧'!G46,'名前'!$Q$5:$Q$52,0),0)),2))</f>
      </c>
      <c r="F26">
        <f>IF('申込一覧'!B46="","",'申込一覧'!$N$9)</f>
      </c>
      <c r="G26">
        <f>IF('申込一覧'!B46="","",0)</f>
      </c>
      <c r="H26">
        <f>IF('申込一覧'!B46="","",0)</f>
      </c>
      <c r="I26">
        <f>IF('申込一覧'!B46="","",'申込一覧'!B46)</f>
      </c>
      <c r="J26">
        <f>IF('申込一覧'!H46="","",INDEX('名前'!$L$4:$L$92,MATCH('申込一覧'!H46,'名前'!$M$4:$M$92,0))&amp;" "&amp;IF('申込一覧'!Q46=1,RIGHTB(10000000+'申込一覧'!I46,7),IF('申込一覧'!Q46=2,RIGHTB(100000+'申込一覧'!I46,5),"")))</f>
      </c>
      <c r="K26">
        <f>IF('申込一覧'!L46="","",INDEX('名前'!$L$4:$L$92,MATCH('申込一覧'!L46,'名前'!$M$4:$M$44,0))&amp;" "&amp;IF('申込一覧'!R46=1,RIGHTB(10000000+'申込一覧'!M46,7),IF('申込一覧'!R46=2,RIGHTB(100000+'申込一覧'!M46,5),"")))</f>
      </c>
      <c r="M26">
        <f>IF('申込一覧'!B46="","",'申込一覧'!F46*10000+'申込一覧'!B46)</f>
      </c>
    </row>
    <row r="27" spans="1:13" ht="13.5">
      <c r="A27">
        <f ca="1">IF('申込一覧'!B47="","",M27&amp;OFFSET('名前'!$E$44,MATCH('申込一覧'!$O$10,種別,0),0)&amp;E27)</f>
      </c>
      <c r="B27">
        <f>IF('申込一覧'!C47="","",'申込一覧'!C47&amp;IF('申込一覧'!E47="","","("&amp;RIGHT('申込一覧'!E47,2)&amp;")"))</f>
      </c>
      <c r="C27">
        <f>IF('申込一覧'!D47="","",'申込一覧'!D47)</f>
      </c>
      <c r="D27">
        <f>IF('申込一覧'!F47="","",'申込一覧'!F47)</f>
      </c>
      <c r="E27">
        <f ca="1">IF('申込一覧'!G47="","",RIGHTB((OFFSET('名前'!$P$4,MATCH('申込一覧'!G47,'名前'!$Q$5:$Q$52,0),0)),2))</f>
      </c>
      <c r="F27">
        <f>IF('申込一覧'!B47="","",'申込一覧'!$N$9)</f>
      </c>
      <c r="G27">
        <f>IF('申込一覧'!B47="","",0)</f>
      </c>
      <c r="H27">
        <f>IF('申込一覧'!B47="","",0)</f>
      </c>
      <c r="I27">
        <f>IF('申込一覧'!B47="","",'申込一覧'!B47)</f>
      </c>
      <c r="J27">
        <f>IF('申込一覧'!H47="","",INDEX('名前'!$L$4:$L$92,MATCH('申込一覧'!H47,'名前'!$M$4:$M$92,0))&amp;" "&amp;IF('申込一覧'!Q47=1,RIGHTB(10000000+'申込一覧'!I47,7),IF('申込一覧'!Q47=2,RIGHTB(100000+'申込一覧'!I47,5),"")))</f>
      </c>
      <c r="K27">
        <f>IF('申込一覧'!L47="","",INDEX('名前'!$L$4:$L$92,MATCH('申込一覧'!L47,'名前'!$M$4:$M$44,0))&amp;" "&amp;IF('申込一覧'!R47=1,RIGHTB(10000000+'申込一覧'!M47,7),IF('申込一覧'!R47=2,RIGHTB(100000+'申込一覧'!M47,5),"")))</f>
      </c>
      <c r="M27">
        <f>IF('申込一覧'!B47="","",'申込一覧'!F47*10000+'申込一覧'!B47)</f>
      </c>
    </row>
    <row r="28" spans="1:13" ht="13.5">
      <c r="A28">
        <f ca="1">IF('申込一覧'!B48="","",M28&amp;OFFSET('名前'!$E$44,MATCH('申込一覧'!$O$10,種別,0),0)&amp;E28)</f>
      </c>
      <c r="B28">
        <f>IF('申込一覧'!C48="","",'申込一覧'!C48&amp;IF('申込一覧'!E48="","","("&amp;RIGHT('申込一覧'!E48,2)&amp;")"))</f>
      </c>
      <c r="C28">
        <f>IF('申込一覧'!D48="","",'申込一覧'!D48)</f>
      </c>
      <c r="D28">
        <f>IF('申込一覧'!F48="","",'申込一覧'!F48)</f>
      </c>
      <c r="E28">
        <f ca="1">IF('申込一覧'!G48="","",RIGHTB((OFFSET('名前'!$P$4,MATCH('申込一覧'!G48,'名前'!$Q$5:$Q$52,0),0)),2))</f>
      </c>
      <c r="F28">
        <f>IF('申込一覧'!B48="","",'申込一覧'!$N$9)</f>
      </c>
      <c r="G28">
        <f>IF('申込一覧'!B48="","",0)</f>
      </c>
      <c r="H28">
        <f>IF('申込一覧'!B48="","",0)</f>
      </c>
      <c r="I28">
        <f>IF('申込一覧'!B48="","",'申込一覧'!B48)</f>
      </c>
      <c r="J28">
        <f>IF('申込一覧'!H48="","",INDEX('名前'!$L$4:$L$92,MATCH('申込一覧'!H48,'名前'!$M$4:$M$92,0))&amp;" "&amp;IF('申込一覧'!Q48=1,RIGHTB(10000000+'申込一覧'!I48,7),IF('申込一覧'!Q48=2,RIGHTB(100000+'申込一覧'!I48,5),"")))</f>
      </c>
      <c r="K28">
        <f>IF('申込一覧'!L48="","",INDEX('名前'!$L$4:$L$92,MATCH('申込一覧'!L48,'名前'!$M$4:$M$44,0))&amp;" "&amp;IF('申込一覧'!R48=1,RIGHTB(10000000+'申込一覧'!M48,7),IF('申込一覧'!R48=2,RIGHTB(100000+'申込一覧'!M48,5),"")))</f>
      </c>
      <c r="M28">
        <f>IF('申込一覧'!B48="","",'申込一覧'!F48*10000+'申込一覧'!B48)</f>
      </c>
    </row>
    <row r="29" spans="1:13" ht="13.5">
      <c r="A29">
        <f ca="1">IF('申込一覧'!B49="","",M29&amp;OFFSET('名前'!$E$44,MATCH('申込一覧'!$O$10,種別,0),0)&amp;E29)</f>
      </c>
      <c r="B29">
        <f>IF('申込一覧'!C49="","",'申込一覧'!C49&amp;IF('申込一覧'!E49="","","("&amp;RIGHT('申込一覧'!E49,2)&amp;")"))</f>
      </c>
      <c r="C29">
        <f>IF('申込一覧'!D49="","",'申込一覧'!D49)</f>
      </c>
      <c r="D29">
        <f>IF('申込一覧'!F49="","",'申込一覧'!F49)</f>
      </c>
      <c r="E29">
        <f ca="1">IF('申込一覧'!G49="","",RIGHTB((OFFSET('名前'!$P$4,MATCH('申込一覧'!G49,'名前'!$Q$5:$Q$52,0),0)),2))</f>
      </c>
      <c r="F29">
        <f>IF('申込一覧'!B49="","",'申込一覧'!$N$9)</f>
      </c>
      <c r="G29">
        <f>IF('申込一覧'!B49="","",0)</f>
      </c>
      <c r="H29">
        <f>IF('申込一覧'!B49="","",0)</f>
      </c>
      <c r="I29">
        <f>IF('申込一覧'!B49="","",'申込一覧'!B49)</f>
      </c>
      <c r="J29">
        <f>IF('申込一覧'!H49="","",INDEX('名前'!$L$4:$L$92,MATCH('申込一覧'!H49,'名前'!$M$4:$M$92,0))&amp;" "&amp;IF('申込一覧'!Q49=1,RIGHTB(10000000+'申込一覧'!I49,7),IF('申込一覧'!Q49=2,RIGHTB(100000+'申込一覧'!I49,5),"")))</f>
      </c>
      <c r="K29">
        <f>IF('申込一覧'!L49="","",INDEX('名前'!$L$4:$L$92,MATCH('申込一覧'!L49,'名前'!$M$4:$M$44,0))&amp;" "&amp;IF('申込一覧'!R49=1,RIGHTB(10000000+'申込一覧'!M49,7),IF('申込一覧'!R49=2,RIGHTB(100000+'申込一覧'!M49,5),"")))</f>
      </c>
      <c r="M29">
        <f>IF('申込一覧'!B49="","",'申込一覧'!F49*10000+'申込一覧'!B49)</f>
      </c>
    </row>
    <row r="30" spans="1:13" ht="13.5">
      <c r="A30">
        <f ca="1">IF('申込一覧'!B50="","",M30&amp;OFFSET('名前'!$E$44,MATCH('申込一覧'!$O$10,種別,0),0)&amp;E30)</f>
      </c>
      <c r="B30">
        <f>IF('申込一覧'!C50="","",'申込一覧'!C50&amp;IF('申込一覧'!E50="","","("&amp;RIGHT('申込一覧'!E50,2)&amp;")"))</f>
      </c>
      <c r="C30">
        <f>IF('申込一覧'!D50="","",'申込一覧'!D50)</f>
      </c>
      <c r="D30">
        <f>IF('申込一覧'!F50="","",'申込一覧'!F50)</f>
      </c>
      <c r="E30">
        <f ca="1">IF('申込一覧'!G50="","",RIGHTB((OFFSET('名前'!$P$4,MATCH('申込一覧'!G50,'名前'!$Q$5:$Q$52,0),0)),2))</f>
      </c>
      <c r="F30">
        <f>IF('申込一覧'!B50="","",'申込一覧'!$N$9)</f>
      </c>
      <c r="G30">
        <f>IF('申込一覧'!B50="","",0)</f>
      </c>
      <c r="H30">
        <f>IF('申込一覧'!B50="","",0)</f>
      </c>
      <c r="I30">
        <f>IF('申込一覧'!B50="","",'申込一覧'!B50)</f>
      </c>
      <c r="J30">
        <f>IF('申込一覧'!H50="","",INDEX('名前'!$L$4:$L$92,MATCH('申込一覧'!H50,'名前'!$M$4:$M$92,0))&amp;" "&amp;IF('申込一覧'!Q50=1,RIGHTB(10000000+'申込一覧'!I50,7),IF('申込一覧'!Q50=2,RIGHTB(100000+'申込一覧'!I50,5),"")))</f>
      </c>
      <c r="K30">
        <f>IF('申込一覧'!L50="","",INDEX('名前'!$L$4:$L$92,MATCH('申込一覧'!L50,'名前'!$M$4:$M$44,0))&amp;" "&amp;IF('申込一覧'!R50=1,RIGHTB(10000000+'申込一覧'!M50,7),IF('申込一覧'!R50=2,RIGHTB(100000+'申込一覧'!M50,5),"")))</f>
      </c>
      <c r="M30">
        <f>IF('申込一覧'!B50="","",'申込一覧'!F50*10000+'申込一覧'!B50)</f>
      </c>
    </row>
    <row r="31" spans="1:13" ht="13.5">
      <c r="A31">
        <f ca="1">IF('申込一覧'!B51="","",M31&amp;OFFSET('名前'!$E$44,MATCH('申込一覧'!$O$10,種別,0),0)&amp;E31)</f>
      </c>
      <c r="B31">
        <f>IF('申込一覧'!C51="","",'申込一覧'!C51&amp;IF('申込一覧'!E51="","","("&amp;RIGHT('申込一覧'!E51,2)&amp;")"))</f>
      </c>
      <c r="C31">
        <f>IF('申込一覧'!D51="","",'申込一覧'!D51)</f>
      </c>
      <c r="D31">
        <f>IF('申込一覧'!F51="","",'申込一覧'!F51)</f>
      </c>
      <c r="E31">
        <f ca="1">IF('申込一覧'!G51="","",RIGHTB((OFFSET('名前'!$P$4,MATCH('申込一覧'!G51,'名前'!$Q$5:$Q$52,0),0)),2))</f>
      </c>
      <c r="F31">
        <f>IF('申込一覧'!B51="","",'申込一覧'!$N$9)</f>
      </c>
      <c r="G31">
        <f>IF('申込一覧'!B51="","",0)</f>
      </c>
      <c r="H31">
        <f>IF('申込一覧'!B51="","",0)</f>
      </c>
      <c r="I31">
        <f>IF('申込一覧'!B51="","",'申込一覧'!B51)</f>
      </c>
      <c r="J31">
        <f>IF('申込一覧'!H51="","",INDEX('名前'!$L$4:$L$92,MATCH('申込一覧'!H51,'名前'!$M$4:$M$92,0))&amp;" "&amp;IF('申込一覧'!Q51=1,RIGHTB(10000000+'申込一覧'!I51,7),IF('申込一覧'!Q51=2,RIGHTB(100000+'申込一覧'!I51,5),"")))</f>
      </c>
      <c r="K31">
        <f>IF('申込一覧'!L51="","",INDEX('名前'!$L$4:$L$92,MATCH('申込一覧'!L51,'名前'!$M$4:$M$44,0))&amp;" "&amp;IF('申込一覧'!R51=1,RIGHTB(10000000+'申込一覧'!M51,7),IF('申込一覧'!R51=2,RIGHTB(100000+'申込一覧'!M51,5),"")))</f>
      </c>
      <c r="M31">
        <f>IF('申込一覧'!B51="","",'申込一覧'!F51*10000+'申込一覧'!B51)</f>
      </c>
    </row>
    <row r="32" spans="1:13" ht="13.5">
      <c r="A32">
        <f ca="1">IF('申込一覧'!B52="","",M32&amp;OFFSET('名前'!$E$44,MATCH('申込一覧'!$O$10,種別,0),0)&amp;E32)</f>
      </c>
      <c r="B32">
        <f>IF('申込一覧'!C52="","",'申込一覧'!C52&amp;IF('申込一覧'!E52="","","("&amp;RIGHT('申込一覧'!E52,2)&amp;")"))</f>
      </c>
      <c r="C32">
        <f>IF('申込一覧'!D52="","",'申込一覧'!D52)</f>
      </c>
      <c r="D32">
        <f>IF('申込一覧'!F52="","",'申込一覧'!F52)</f>
      </c>
      <c r="E32">
        <f ca="1">IF('申込一覧'!G52="","",RIGHTB((OFFSET('名前'!$P$4,MATCH('申込一覧'!G52,'名前'!$Q$5:$Q$52,0),0)),2))</f>
      </c>
      <c r="F32">
        <f>IF('申込一覧'!B52="","",'申込一覧'!$N$9)</f>
      </c>
      <c r="G32">
        <f>IF('申込一覧'!B52="","",0)</f>
      </c>
      <c r="H32">
        <f>IF('申込一覧'!B52="","",0)</f>
      </c>
      <c r="I32">
        <f>IF('申込一覧'!B52="","",'申込一覧'!B52)</f>
      </c>
      <c r="J32">
        <f>IF('申込一覧'!H52="","",INDEX('名前'!$L$4:$L$92,MATCH('申込一覧'!H52,'名前'!$M$4:$M$92,0))&amp;" "&amp;IF('申込一覧'!Q52=1,RIGHTB(10000000+'申込一覧'!I52,7),IF('申込一覧'!Q52=2,RIGHTB(100000+'申込一覧'!I52,5),"")))</f>
      </c>
      <c r="K32">
        <f>IF('申込一覧'!L52="","",INDEX('名前'!$L$4:$L$92,MATCH('申込一覧'!L52,'名前'!$M$4:$M$44,0))&amp;" "&amp;IF('申込一覧'!R52=1,RIGHTB(10000000+'申込一覧'!M52,7),IF('申込一覧'!R52=2,RIGHTB(100000+'申込一覧'!M52,5),"")))</f>
      </c>
      <c r="M32">
        <f>IF('申込一覧'!B52="","",'申込一覧'!F52*10000+'申込一覧'!B52)</f>
      </c>
    </row>
    <row r="33" spans="1:13" ht="13.5">
      <c r="A33">
        <f ca="1">IF('申込一覧'!B53="","",M33&amp;OFFSET('名前'!$E$44,MATCH('申込一覧'!$O$10,種別,0),0)&amp;E33)</f>
      </c>
      <c r="B33">
        <f>IF('申込一覧'!C53="","",'申込一覧'!C53&amp;IF('申込一覧'!E53="","","("&amp;RIGHT('申込一覧'!E53,2)&amp;")"))</f>
      </c>
      <c r="C33">
        <f>IF('申込一覧'!D53="","",'申込一覧'!D53)</f>
      </c>
      <c r="D33">
        <f>IF('申込一覧'!F53="","",'申込一覧'!F53)</f>
      </c>
      <c r="E33">
        <f ca="1">IF('申込一覧'!G53="","",RIGHTB((OFFSET('名前'!$P$4,MATCH('申込一覧'!G53,'名前'!$Q$5:$Q$52,0),0)),2))</f>
      </c>
      <c r="F33">
        <f>IF('申込一覧'!B53="","",'申込一覧'!$N$9)</f>
      </c>
      <c r="G33">
        <f>IF('申込一覧'!B53="","",0)</f>
      </c>
      <c r="H33">
        <f>IF('申込一覧'!B53="","",0)</f>
      </c>
      <c r="I33">
        <f>IF('申込一覧'!B53="","",'申込一覧'!B53)</f>
      </c>
      <c r="J33">
        <f>IF('申込一覧'!H53="","",INDEX('名前'!$L$4:$L$92,MATCH('申込一覧'!H53,'名前'!$M$4:$M$92,0))&amp;" "&amp;IF('申込一覧'!Q53=1,RIGHTB(10000000+'申込一覧'!I53,7),IF('申込一覧'!Q53=2,RIGHTB(100000+'申込一覧'!I53,5),"")))</f>
      </c>
      <c r="K33">
        <f>IF('申込一覧'!L53="","",INDEX('名前'!$L$4:$L$92,MATCH('申込一覧'!L53,'名前'!$M$4:$M$44,0))&amp;" "&amp;IF('申込一覧'!R53=1,RIGHTB(10000000+'申込一覧'!M53,7),IF('申込一覧'!R53=2,RIGHTB(100000+'申込一覧'!M53,5),"")))</f>
      </c>
      <c r="M33">
        <f>IF('申込一覧'!B53="","",'申込一覧'!F53*10000+'申込一覧'!B53)</f>
      </c>
    </row>
    <row r="34" spans="1:13" ht="13.5">
      <c r="A34">
        <f ca="1">IF('申込一覧'!B54="","",M34&amp;OFFSET('名前'!$E$44,MATCH('申込一覧'!$O$10,種別,0),0)&amp;E34)</f>
      </c>
      <c r="B34">
        <f>IF('申込一覧'!C54="","",'申込一覧'!C54&amp;IF('申込一覧'!E54="","","("&amp;RIGHT('申込一覧'!E54,2)&amp;")"))</f>
      </c>
      <c r="C34">
        <f>IF('申込一覧'!D54="","",'申込一覧'!D54)</f>
      </c>
      <c r="D34">
        <f>IF('申込一覧'!F54="","",'申込一覧'!F54)</f>
      </c>
      <c r="E34">
        <f ca="1">IF('申込一覧'!G54="","",RIGHTB((OFFSET('名前'!$P$4,MATCH('申込一覧'!G54,'名前'!$Q$5:$Q$52,0),0)),2))</f>
      </c>
      <c r="F34">
        <f>IF('申込一覧'!B54="","",'申込一覧'!$N$9)</f>
      </c>
      <c r="G34">
        <f>IF('申込一覧'!B54="","",0)</f>
      </c>
      <c r="H34">
        <f>IF('申込一覧'!B54="","",0)</f>
      </c>
      <c r="I34">
        <f>IF('申込一覧'!B54="","",'申込一覧'!B54)</f>
      </c>
      <c r="J34">
        <f>IF('申込一覧'!H54="","",INDEX('名前'!$L$4:$L$92,MATCH('申込一覧'!H54,'名前'!$M$4:$M$92,0))&amp;" "&amp;IF('申込一覧'!Q54=1,RIGHTB(10000000+'申込一覧'!I54,7),IF('申込一覧'!Q54=2,RIGHTB(100000+'申込一覧'!I54,5),"")))</f>
      </c>
      <c r="K34">
        <f>IF('申込一覧'!L54="","",INDEX('名前'!$L$4:$L$92,MATCH('申込一覧'!L54,'名前'!$M$4:$M$44,0))&amp;" "&amp;IF('申込一覧'!R54=1,RIGHTB(10000000+'申込一覧'!M54,7),IF('申込一覧'!R54=2,RIGHTB(100000+'申込一覧'!M54,5),"")))</f>
      </c>
      <c r="M34">
        <f>IF('申込一覧'!B54="","",'申込一覧'!F54*10000+'申込一覧'!B54)</f>
      </c>
    </row>
    <row r="35" spans="1:13" ht="13.5">
      <c r="A35">
        <f ca="1">IF('申込一覧'!B55="","",M35&amp;OFFSET('名前'!$E$44,MATCH('申込一覧'!$O$10,種別,0),0)&amp;E35)</f>
      </c>
      <c r="B35">
        <f>IF('申込一覧'!C55="","",'申込一覧'!C55&amp;IF('申込一覧'!E55="","","("&amp;RIGHT('申込一覧'!E55,2)&amp;")"))</f>
      </c>
      <c r="C35">
        <f>IF('申込一覧'!D55="","",'申込一覧'!D55)</f>
      </c>
      <c r="D35">
        <f>IF('申込一覧'!F55="","",'申込一覧'!F55)</f>
      </c>
      <c r="E35">
        <f ca="1">IF('申込一覧'!G55="","",RIGHTB((OFFSET('名前'!$P$4,MATCH('申込一覧'!G55,'名前'!$Q$5:$Q$52,0),0)),2))</f>
      </c>
      <c r="F35">
        <f>IF('申込一覧'!B55="","",'申込一覧'!$N$9)</f>
      </c>
      <c r="G35">
        <f>IF('申込一覧'!B55="","",0)</f>
      </c>
      <c r="H35">
        <f>IF('申込一覧'!B55="","",0)</f>
      </c>
      <c r="I35">
        <f>IF('申込一覧'!B55="","",'申込一覧'!B55)</f>
      </c>
      <c r="J35">
        <f>IF('申込一覧'!H55="","",INDEX('名前'!$L$4:$L$92,MATCH('申込一覧'!H55,'名前'!$M$4:$M$92,0))&amp;" "&amp;IF('申込一覧'!Q55=1,RIGHTB(10000000+'申込一覧'!I55,7),IF('申込一覧'!Q55=2,RIGHTB(100000+'申込一覧'!I55,5),"")))</f>
      </c>
      <c r="K35">
        <f>IF('申込一覧'!L55="","",INDEX('名前'!$L$4:$L$92,MATCH('申込一覧'!L55,'名前'!$M$4:$M$44,0))&amp;" "&amp;IF('申込一覧'!R55=1,RIGHTB(10000000+'申込一覧'!M55,7),IF('申込一覧'!R55=2,RIGHTB(100000+'申込一覧'!M55,5),"")))</f>
      </c>
      <c r="M35">
        <f>IF('申込一覧'!B55="","",'申込一覧'!F55*10000+'申込一覧'!B55)</f>
      </c>
    </row>
    <row r="36" spans="1:13" ht="13.5">
      <c r="A36">
        <f ca="1">IF('申込一覧'!B56="","",M36&amp;OFFSET('名前'!$E$44,MATCH('申込一覧'!$O$10,種別,0),0)&amp;E36)</f>
      </c>
      <c r="B36">
        <f>IF('申込一覧'!C56="","",'申込一覧'!C56&amp;IF('申込一覧'!E56="","","("&amp;RIGHT('申込一覧'!E56,2)&amp;")"))</f>
      </c>
      <c r="C36">
        <f>IF('申込一覧'!D56="","",'申込一覧'!D56)</f>
      </c>
      <c r="D36">
        <f>IF('申込一覧'!F56="","",'申込一覧'!F56)</f>
      </c>
      <c r="E36">
        <f ca="1">IF('申込一覧'!G56="","",RIGHTB((OFFSET('名前'!$P$4,MATCH('申込一覧'!G56,'名前'!$Q$5:$Q$52,0),0)),2))</f>
      </c>
      <c r="F36">
        <f>IF('申込一覧'!B56="","",'申込一覧'!$N$9)</f>
      </c>
      <c r="G36">
        <f>IF('申込一覧'!B56="","",0)</f>
      </c>
      <c r="H36">
        <f>IF('申込一覧'!B56="","",0)</f>
      </c>
      <c r="I36">
        <f>IF('申込一覧'!B56="","",'申込一覧'!B56)</f>
      </c>
      <c r="J36">
        <f>IF('申込一覧'!H56="","",INDEX('名前'!$L$4:$L$92,MATCH('申込一覧'!H56,'名前'!$M$4:$M$92,0))&amp;" "&amp;IF('申込一覧'!Q56=1,RIGHTB(10000000+'申込一覧'!I56,7),IF('申込一覧'!Q56=2,RIGHTB(100000+'申込一覧'!I56,5),"")))</f>
      </c>
      <c r="K36">
        <f>IF('申込一覧'!L56="","",INDEX('名前'!$L$4:$L$92,MATCH('申込一覧'!L56,'名前'!$M$4:$M$44,0))&amp;" "&amp;IF('申込一覧'!R56=1,RIGHTB(10000000+'申込一覧'!M56,7),IF('申込一覧'!R56=2,RIGHTB(100000+'申込一覧'!M56,5),"")))</f>
      </c>
      <c r="M36">
        <f>IF('申込一覧'!B56="","",'申込一覧'!F56*10000+'申込一覧'!B56)</f>
      </c>
    </row>
    <row r="37" spans="1:13" ht="13.5">
      <c r="A37">
        <f ca="1">IF('申込一覧'!B57="","",M37&amp;OFFSET('名前'!$E$44,MATCH('申込一覧'!$O$10,種別,0),0)&amp;E37)</f>
      </c>
      <c r="B37">
        <f>IF('申込一覧'!C57="","",'申込一覧'!C57&amp;IF('申込一覧'!E57="","","("&amp;RIGHT('申込一覧'!E57,2)&amp;")"))</f>
      </c>
      <c r="C37">
        <f>IF('申込一覧'!D57="","",'申込一覧'!D57)</f>
      </c>
      <c r="D37">
        <f>IF('申込一覧'!F57="","",'申込一覧'!F57)</f>
      </c>
      <c r="E37">
        <f ca="1">IF('申込一覧'!G57="","",RIGHTB((OFFSET('名前'!$P$4,MATCH('申込一覧'!G57,'名前'!$Q$5:$Q$52,0),0)),2))</f>
      </c>
      <c r="F37">
        <f>IF('申込一覧'!B57="","",'申込一覧'!$N$9)</f>
      </c>
      <c r="G37">
        <f>IF('申込一覧'!B57="","",0)</f>
      </c>
      <c r="H37">
        <f>IF('申込一覧'!B57="","",0)</f>
      </c>
      <c r="I37">
        <f>IF('申込一覧'!B57="","",'申込一覧'!B57)</f>
      </c>
      <c r="J37">
        <f>IF('申込一覧'!H57="","",INDEX('名前'!$L$4:$L$92,MATCH('申込一覧'!H57,'名前'!$M$4:$M$92,0))&amp;" "&amp;IF('申込一覧'!Q57=1,RIGHTB(10000000+'申込一覧'!I57,7),IF('申込一覧'!Q57=2,RIGHTB(100000+'申込一覧'!I57,5),"")))</f>
      </c>
      <c r="K37">
        <f>IF('申込一覧'!L57="","",INDEX('名前'!$L$4:$L$92,MATCH('申込一覧'!L57,'名前'!$M$4:$M$44,0))&amp;" "&amp;IF('申込一覧'!R57=1,RIGHTB(10000000+'申込一覧'!M57,7),IF('申込一覧'!R57=2,RIGHTB(100000+'申込一覧'!M57,5),"")))</f>
      </c>
      <c r="M37">
        <f>IF('申込一覧'!B57="","",'申込一覧'!F57*10000+'申込一覧'!B57)</f>
      </c>
    </row>
    <row r="38" spans="1:13" ht="13.5">
      <c r="A38">
        <f ca="1">IF('申込一覧'!B58="","",M38&amp;OFFSET('名前'!$E$44,MATCH('申込一覧'!$O$10,種別,0),0)&amp;E38)</f>
      </c>
      <c r="B38">
        <f>IF('申込一覧'!C58="","",'申込一覧'!C58&amp;IF('申込一覧'!E58="","","("&amp;RIGHT('申込一覧'!E58,2)&amp;")"))</f>
      </c>
      <c r="C38">
        <f>IF('申込一覧'!D58="","",'申込一覧'!D58)</f>
      </c>
      <c r="D38">
        <f>IF('申込一覧'!F58="","",'申込一覧'!F58)</f>
      </c>
      <c r="E38">
        <f ca="1">IF('申込一覧'!G58="","",RIGHTB((OFFSET('名前'!$P$4,MATCH('申込一覧'!G58,'名前'!$Q$5:$Q$52,0),0)),2))</f>
      </c>
      <c r="F38">
        <f>IF('申込一覧'!B58="","",'申込一覧'!$N$9)</f>
      </c>
      <c r="G38">
        <f>IF('申込一覧'!B58="","",0)</f>
      </c>
      <c r="H38">
        <f>IF('申込一覧'!B58="","",0)</f>
      </c>
      <c r="I38">
        <f>IF('申込一覧'!B58="","",'申込一覧'!B58)</f>
      </c>
      <c r="J38">
        <f>IF('申込一覧'!H58="","",INDEX('名前'!$L$4:$L$92,MATCH('申込一覧'!H58,'名前'!$M$4:$M$92,0))&amp;" "&amp;IF('申込一覧'!Q58=1,RIGHTB(10000000+'申込一覧'!I58,7),IF('申込一覧'!Q58=2,RIGHTB(100000+'申込一覧'!I58,5),"")))</f>
      </c>
      <c r="K38">
        <f>IF('申込一覧'!L58="","",INDEX('名前'!$L$4:$L$92,MATCH('申込一覧'!L58,'名前'!$M$4:$M$44,0))&amp;" "&amp;IF('申込一覧'!R58=1,RIGHTB(10000000+'申込一覧'!M58,7),IF('申込一覧'!R58=2,RIGHTB(100000+'申込一覧'!M58,5),"")))</f>
      </c>
      <c r="M38">
        <f>IF('申込一覧'!B58="","",'申込一覧'!F58*10000+'申込一覧'!B58)</f>
      </c>
    </row>
    <row r="39" spans="1:13" ht="13.5">
      <c r="A39">
        <f ca="1">IF('申込一覧'!B59="","",M39&amp;OFFSET('名前'!$E$44,MATCH('申込一覧'!$O$10,種別,0),0)&amp;E39)</f>
      </c>
      <c r="B39">
        <f>IF('申込一覧'!C59="","",'申込一覧'!C59&amp;IF('申込一覧'!E59="","","("&amp;RIGHT('申込一覧'!E59,2)&amp;")"))</f>
      </c>
      <c r="C39">
        <f>IF('申込一覧'!D59="","",'申込一覧'!D59)</f>
      </c>
      <c r="D39">
        <f>IF('申込一覧'!F59="","",'申込一覧'!F59)</f>
      </c>
      <c r="E39">
        <f ca="1">IF('申込一覧'!G59="","",RIGHTB((OFFSET('名前'!$P$4,MATCH('申込一覧'!G59,'名前'!$Q$5:$Q$52,0),0)),2))</f>
      </c>
      <c r="F39">
        <f>IF('申込一覧'!B59="","",'申込一覧'!$N$9)</f>
      </c>
      <c r="G39">
        <f>IF('申込一覧'!B59="","",0)</f>
      </c>
      <c r="H39">
        <f>IF('申込一覧'!B59="","",0)</f>
      </c>
      <c r="I39">
        <f>IF('申込一覧'!B59="","",'申込一覧'!B59)</f>
      </c>
      <c r="J39">
        <f>IF('申込一覧'!H59="","",INDEX('名前'!$L$4:$L$92,MATCH('申込一覧'!H59,'名前'!$M$4:$M$92,0))&amp;" "&amp;IF('申込一覧'!Q59=1,RIGHTB(10000000+'申込一覧'!I59,7),IF('申込一覧'!Q59=2,RIGHTB(100000+'申込一覧'!I59,5),"")))</f>
      </c>
      <c r="K39">
        <f>IF('申込一覧'!L59="","",INDEX('名前'!$L$4:$L$92,MATCH('申込一覧'!L59,'名前'!$M$4:$M$44,0))&amp;" "&amp;IF('申込一覧'!R59=1,RIGHTB(10000000+'申込一覧'!M59,7),IF('申込一覧'!R59=2,RIGHTB(100000+'申込一覧'!M59,5),"")))</f>
      </c>
      <c r="M39">
        <f>IF('申込一覧'!B59="","",'申込一覧'!F59*10000+'申込一覧'!B59)</f>
      </c>
    </row>
    <row r="40" spans="1:13" ht="13.5">
      <c r="A40">
        <f ca="1">IF('申込一覧'!B60="","",M40&amp;OFFSET('名前'!$E$44,MATCH('申込一覧'!$O$10,種別,0),0)&amp;E40)</f>
      </c>
      <c r="B40">
        <f>IF('申込一覧'!C60="","",'申込一覧'!C60&amp;IF('申込一覧'!E60="","","("&amp;RIGHT('申込一覧'!E60,2)&amp;")"))</f>
      </c>
      <c r="C40">
        <f>IF('申込一覧'!D60="","",'申込一覧'!D60)</f>
      </c>
      <c r="D40">
        <f>IF('申込一覧'!F60="","",'申込一覧'!F60)</f>
      </c>
      <c r="E40">
        <f ca="1">IF('申込一覧'!G60="","",RIGHTB((OFFSET('名前'!$P$4,MATCH('申込一覧'!G60,'名前'!$Q$5:$Q$52,0),0)),2))</f>
      </c>
      <c r="F40">
        <f>IF('申込一覧'!B60="","",'申込一覧'!$N$9)</f>
      </c>
      <c r="G40">
        <f>IF('申込一覧'!B60="","",0)</f>
      </c>
      <c r="H40">
        <f>IF('申込一覧'!B60="","",0)</f>
      </c>
      <c r="I40">
        <f>IF('申込一覧'!B60="","",'申込一覧'!B60)</f>
      </c>
      <c r="J40">
        <f>IF('申込一覧'!H60="","",INDEX('名前'!$L$4:$L$92,MATCH('申込一覧'!H60,'名前'!$M$4:$M$92,0))&amp;" "&amp;IF('申込一覧'!Q60=1,RIGHTB(10000000+'申込一覧'!I60,7),IF('申込一覧'!Q60=2,RIGHTB(100000+'申込一覧'!I60,5),"")))</f>
      </c>
      <c r="K40">
        <f>IF('申込一覧'!L60="","",INDEX('名前'!$L$4:$L$92,MATCH('申込一覧'!L60,'名前'!$M$4:$M$44,0))&amp;" "&amp;IF('申込一覧'!R60=1,RIGHTB(10000000+'申込一覧'!M60,7),IF('申込一覧'!R60=2,RIGHTB(100000+'申込一覧'!M60,5),"")))</f>
      </c>
      <c r="M40">
        <f>IF('申込一覧'!B60="","",'申込一覧'!F60*10000+'申込一覧'!B60)</f>
      </c>
    </row>
    <row r="41" spans="1:13" ht="13.5">
      <c r="A41">
        <f ca="1">IF('申込一覧'!B61="","",M41&amp;OFFSET('名前'!$E$44,MATCH('申込一覧'!$O$10,種別,0),0)&amp;E41)</f>
      </c>
      <c r="B41">
        <f>IF('申込一覧'!C61="","",'申込一覧'!C61&amp;IF('申込一覧'!E61="","","("&amp;RIGHT('申込一覧'!E61,2)&amp;")"))</f>
      </c>
      <c r="C41">
        <f>IF('申込一覧'!D61="","",'申込一覧'!D61)</f>
      </c>
      <c r="D41">
        <f>IF('申込一覧'!F61="","",'申込一覧'!F61)</f>
      </c>
      <c r="E41">
        <f ca="1">IF('申込一覧'!G61="","",RIGHTB((OFFSET('名前'!$P$4,MATCH('申込一覧'!G61,'名前'!$Q$5:$Q$52,0),0)),2))</f>
      </c>
      <c r="F41">
        <f>IF('申込一覧'!B61="","",'申込一覧'!$N$9)</f>
      </c>
      <c r="G41">
        <f>IF('申込一覧'!B61="","",0)</f>
      </c>
      <c r="H41">
        <f>IF('申込一覧'!B61="","",0)</f>
      </c>
      <c r="I41">
        <f>IF('申込一覧'!B61="","",'申込一覧'!B61)</f>
      </c>
      <c r="J41">
        <f>IF('申込一覧'!H61="","",INDEX('名前'!$L$4:$L$92,MATCH('申込一覧'!H61,'名前'!$M$4:$M$92,0))&amp;" "&amp;IF('申込一覧'!Q61=1,RIGHTB(10000000+'申込一覧'!I61,7),IF('申込一覧'!Q61=2,RIGHTB(100000+'申込一覧'!I61,5),"")))</f>
      </c>
      <c r="K41">
        <f>IF('申込一覧'!L61="","",INDEX('名前'!$L$4:$L$92,MATCH('申込一覧'!L61,'名前'!$M$4:$M$44,0))&amp;" "&amp;IF('申込一覧'!R61=1,RIGHTB(10000000+'申込一覧'!M61,7),IF('申込一覧'!R61=2,RIGHTB(100000+'申込一覧'!M61,5),"")))</f>
      </c>
      <c r="M41">
        <f>IF('申込一覧'!B61="","",'申込一覧'!F61*10000+'申込一覧'!B61)</f>
      </c>
    </row>
    <row r="42" spans="1:13" ht="13.5">
      <c r="A42">
        <f ca="1">IF('申込一覧'!B62="","",M42&amp;OFFSET('名前'!$E$44,MATCH('申込一覧'!$O$10,種別,0),0)&amp;E42)</f>
      </c>
      <c r="B42">
        <f>IF('申込一覧'!C62="","",'申込一覧'!C62&amp;IF('申込一覧'!E62="","","("&amp;RIGHT('申込一覧'!E62,2)&amp;")"))</f>
      </c>
      <c r="C42">
        <f>IF('申込一覧'!D62="","",'申込一覧'!D62)</f>
      </c>
      <c r="D42">
        <f>IF('申込一覧'!F62="","",'申込一覧'!F62)</f>
      </c>
      <c r="E42">
        <f ca="1">IF('申込一覧'!G62="","",RIGHTB((OFFSET('名前'!$P$4,MATCH('申込一覧'!G62,'名前'!$Q$5:$Q$52,0),0)),2))</f>
      </c>
      <c r="F42">
        <f>IF('申込一覧'!B62="","",'申込一覧'!$N$9)</f>
      </c>
      <c r="G42">
        <f>IF('申込一覧'!B62="","",0)</f>
      </c>
      <c r="H42">
        <f>IF('申込一覧'!B62="","",0)</f>
      </c>
      <c r="I42">
        <f>IF('申込一覧'!B62="","",'申込一覧'!B62)</f>
      </c>
      <c r="J42">
        <f>IF('申込一覧'!H62="","",INDEX('名前'!$L$4:$L$92,MATCH('申込一覧'!H62,'名前'!$M$4:$M$92,0))&amp;" "&amp;IF('申込一覧'!Q62=1,RIGHTB(10000000+'申込一覧'!I62,7),IF('申込一覧'!Q62=2,RIGHTB(100000+'申込一覧'!I62,5),"")))</f>
      </c>
      <c r="K42">
        <f>IF('申込一覧'!L62="","",INDEX('名前'!$L$4:$L$92,MATCH('申込一覧'!L62,'名前'!$M$4:$M$44,0))&amp;" "&amp;IF('申込一覧'!R62=1,RIGHTB(10000000+'申込一覧'!M62,7),IF('申込一覧'!R62=2,RIGHTB(100000+'申込一覧'!M62,5),"")))</f>
      </c>
      <c r="M42">
        <f>IF('申込一覧'!B62="","",'申込一覧'!F62*10000+'申込一覧'!B62)</f>
      </c>
    </row>
    <row r="43" spans="1:13" ht="13.5">
      <c r="A43">
        <f ca="1">IF('申込一覧'!B63="","",M43&amp;OFFSET('名前'!$E$44,MATCH('申込一覧'!$O$10,種別,0),0)&amp;E43)</f>
      </c>
      <c r="B43">
        <f>IF('申込一覧'!C63="","",'申込一覧'!C63&amp;IF('申込一覧'!E63="","","("&amp;RIGHT('申込一覧'!E63,2)&amp;")"))</f>
      </c>
      <c r="C43">
        <f>IF('申込一覧'!D63="","",'申込一覧'!D63)</f>
      </c>
      <c r="D43">
        <f>IF('申込一覧'!F63="","",'申込一覧'!F63)</f>
      </c>
      <c r="E43">
        <f ca="1">IF('申込一覧'!G63="","",RIGHTB((OFFSET('名前'!$P$4,MATCH('申込一覧'!G63,'名前'!$Q$5:$Q$52,0),0)),2))</f>
      </c>
      <c r="F43">
        <f>IF('申込一覧'!B63="","",'申込一覧'!$N$9)</f>
      </c>
      <c r="G43">
        <f>IF('申込一覧'!B63="","",0)</f>
      </c>
      <c r="H43">
        <f>IF('申込一覧'!B63="","",0)</f>
      </c>
      <c r="I43">
        <f>IF('申込一覧'!B63="","",'申込一覧'!B63)</f>
      </c>
      <c r="J43">
        <f>IF('申込一覧'!H63="","",INDEX('名前'!$L$4:$L$92,MATCH('申込一覧'!H63,'名前'!$M$4:$M$92,0))&amp;" "&amp;IF('申込一覧'!Q63=1,RIGHTB(10000000+'申込一覧'!I63,7),IF('申込一覧'!Q63=2,RIGHTB(100000+'申込一覧'!I63,5),"")))</f>
      </c>
      <c r="K43">
        <f>IF('申込一覧'!L63="","",INDEX('名前'!$L$4:$L$92,MATCH('申込一覧'!L63,'名前'!$M$4:$M$44,0))&amp;" "&amp;IF('申込一覧'!R63=1,RIGHTB(10000000+'申込一覧'!M63,7),IF('申込一覧'!R63=2,RIGHTB(100000+'申込一覧'!M63,5),"")))</f>
      </c>
      <c r="M43">
        <f>IF('申込一覧'!B63="","",'申込一覧'!F63*10000+'申込一覧'!B63)</f>
      </c>
    </row>
    <row r="44" spans="1:13" ht="13.5">
      <c r="A44">
        <f ca="1">IF('申込一覧'!B64="","",M44&amp;OFFSET('名前'!$E$44,MATCH('申込一覧'!$O$10,種別,0),0)&amp;E44)</f>
      </c>
      <c r="B44">
        <f>IF('申込一覧'!C64="","",'申込一覧'!C64&amp;IF('申込一覧'!E64="","","("&amp;RIGHT('申込一覧'!E64,2)&amp;")"))</f>
      </c>
      <c r="C44">
        <f>IF('申込一覧'!D64="","",'申込一覧'!D64)</f>
      </c>
      <c r="D44">
        <f>IF('申込一覧'!F64="","",'申込一覧'!F64)</f>
      </c>
      <c r="E44">
        <f ca="1">IF('申込一覧'!G64="","",RIGHTB((OFFSET('名前'!$P$4,MATCH('申込一覧'!G64,'名前'!$Q$5:$Q$52,0),0)),2))</f>
      </c>
      <c r="F44">
        <f>IF('申込一覧'!B64="","",'申込一覧'!$N$9)</f>
      </c>
      <c r="G44">
        <f>IF('申込一覧'!B64="","",0)</f>
      </c>
      <c r="H44">
        <f>IF('申込一覧'!B64="","",0)</f>
      </c>
      <c r="I44">
        <f>IF('申込一覧'!B64="","",'申込一覧'!B64)</f>
      </c>
      <c r="J44">
        <f>IF('申込一覧'!H64="","",INDEX('名前'!$L$4:$L$92,MATCH('申込一覧'!H64,'名前'!$M$4:$M$92,0))&amp;" "&amp;IF('申込一覧'!Q64=1,RIGHTB(10000000+'申込一覧'!I64,7),IF('申込一覧'!Q64=2,RIGHTB(100000+'申込一覧'!I64,5),"")))</f>
      </c>
      <c r="K44">
        <f>IF('申込一覧'!L64="","",INDEX('名前'!$L$4:$L$92,MATCH('申込一覧'!L64,'名前'!$M$4:$M$44,0))&amp;" "&amp;IF('申込一覧'!R64=1,RIGHTB(10000000+'申込一覧'!M64,7),IF('申込一覧'!R64=2,RIGHTB(100000+'申込一覧'!M64,5),"")))</f>
      </c>
      <c r="M44">
        <f>IF('申込一覧'!B64="","",'申込一覧'!F64*10000+'申込一覧'!B64)</f>
      </c>
    </row>
    <row r="45" spans="1:13" ht="13.5">
      <c r="A45">
        <f ca="1">IF('申込一覧'!B65="","",M45&amp;OFFSET('名前'!$E$44,MATCH('申込一覧'!$O$10,種別,0),0)&amp;E45)</f>
      </c>
      <c r="B45">
        <f>IF('申込一覧'!C65="","",'申込一覧'!C65&amp;IF('申込一覧'!E65="","","("&amp;RIGHT('申込一覧'!E65,2)&amp;")"))</f>
      </c>
      <c r="C45">
        <f>IF('申込一覧'!D65="","",'申込一覧'!D65)</f>
      </c>
      <c r="D45">
        <f>IF('申込一覧'!F65="","",'申込一覧'!F65)</f>
      </c>
      <c r="E45">
        <f ca="1">IF('申込一覧'!G65="","",RIGHTB((OFFSET('名前'!$P$4,MATCH('申込一覧'!G65,'名前'!$Q$5:$Q$52,0),0)),2))</f>
      </c>
      <c r="F45">
        <f>IF('申込一覧'!B65="","",'申込一覧'!$N$9)</f>
      </c>
      <c r="G45">
        <f>IF('申込一覧'!B65="","",0)</f>
      </c>
      <c r="H45">
        <f>IF('申込一覧'!B65="","",0)</f>
      </c>
      <c r="I45">
        <f>IF('申込一覧'!B65="","",'申込一覧'!B65)</f>
      </c>
      <c r="J45">
        <f>IF('申込一覧'!H65="","",INDEX('名前'!$L$4:$L$92,MATCH('申込一覧'!H65,'名前'!$M$4:$M$92,0))&amp;" "&amp;IF('申込一覧'!Q65=1,RIGHTB(10000000+'申込一覧'!I65,7),IF('申込一覧'!Q65=2,RIGHTB(100000+'申込一覧'!I65,5),"")))</f>
      </c>
      <c r="K45">
        <f>IF('申込一覧'!L65="","",INDEX('名前'!$L$4:$L$92,MATCH('申込一覧'!L65,'名前'!$M$4:$M$44,0))&amp;" "&amp;IF('申込一覧'!R65=1,RIGHTB(10000000+'申込一覧'!M65,7),IF('申込一覧'!R65=2,RIGHTB(100000+'申込一覧'!M65,5),"")))</f>
      </c>
      <c r="M45">
        <f>IF('申込一覧'!B65="","",'申込一覧'!F65*10000+'申込一覧'!B65)</f>
      </c>
    </row>
    <row r="46" spans="1:13" ht="13.5">
      <c r="A46">
        <f ca="1">IF('申込一覧'!B66="","",M46&amp;OFFSET('名前'!$E$44,MATCH('申込一覧'!$O$10,種別,0),0)&amp;E46)</f>
      </c>
      <c r="B46">
        <f>IF('申込一覧'!C66="","",'申込一覧'!C66&amp;IF('申込一覧'!E66="","","("&amp;RIGHT('申込一覧'!E66,2)&amp;")"))</f>
      </c>
      <c r="C46">
        <f>IF('申込一覧'!D66="","",'申込一覧'!D66)</f>
      </c>
      <c r="D46">
        <f>IF('申込一覧'!F66="","",'申込一覧'!F66)</f>
      </c>
      <c r="E46">
        <f ca="1">IF('申込一覧'!G66="","",RIGHTB((OFFSET('名前'!$P$4,MATCH('申込一覧'!G66,'名前'!$Q$5:$Q$52,0),0)),2))</f>
      </c>
      <c r="F46">
        <f>IF('申込一覧'!B66="","",'申込一覧'!$N$9)</f>
      </c>
      <c r="G46">
        <f>IF('申込一覧'!B66="","",0)</f>
      </c>
      <c r="H46">
        <f>IF('申込一覧'!B66="","",0)</f>
      </c>
      <c r="I46">
        <f>IF('申込一覧'!B66="","",'申込一覧'!B66)</f>
      </c>
      <c r="J46">
        <f>IF('申込一覧'!H66="","",INDEX('名前'!$L$4:$L$92,MATCH('申込一覧'!H66,'名前'!$M$4:$M$92,0))&amp;" "&amp;IF('申込一覧'!Q66=1,RIGHTB(10000000+'申込一覧'!I66,7),IF('申込一覧'!Q66=2,RIGHTB(100000+'申込一覧'!I66,5),"")))</f>
      </c>
      <c r="K46">
        <f>IF('申込一覧'!L66="","",INDEX('名前'!$L$4:$L$92,MATCH('申込一覧'!L66,'名前'!$M$4:$M$44,0))&amp;" "&amp;IF('申込一覧'!R66=1,RIGHTB(10000000+'申込一覧'!M66,7),IF('申込一覧'!R66=2,RIGHTB(100000+'申込一覧'!M66,5),"")))</f>
      </c>
      <c r="M46">
        <f>IF('申込一覧'!B66="","",'申込一覧'!F66*10000+'申込一覧'!B66)</f>
      </c>
    </row>
    <row r="47" spans="1:13" ht="13.5">
      <c r="A47">
        <f ca="1">IF('申込一覧'!B67="","",M47&amp;OFFSET('名前'!$E$44,MATCH('申込一覧'!$O$10,種別,0),0)&amp;E47)</f>
      </c>
      <c r="B47">
        <f>IF('申込一覧'!C67="","",'申込一覧'!C67&amp;IF('申込一覧'!E67="","","("&amp;RIGHT('申込一覧'!E67,2)&amp;")"))</f>
      </c>
      <c r="C47">
        <f>IF('申込一覧'!D67="","",'申込一覧'!D67)</f>
      </c>
      <c r="D47">
        <f>IF('申込一覧'!F67="","",'申込一覧'!F67)</f>
      </c>
      <c r="E47">
        <f ca="1">IF('申込一覧'!G67="","",RIGHTB((OFFSET('名前'!$P$4,MATCH('申込一覧'!G67,'名前'!$Q$5:$Q$52,0),0)),2))</f>
      </c>
      <c r="F47">
        <f>IF('申込一覧'!B67="","",'申込一覧'!$N$9)</f>
      </c>
      <c r="G47">
        <f>IF('申込一覧'!B67="","",0)</f>
      </c>
      <c r="H47">
        <f>IF('申込一覧'!B67="","",0)</f>
      </c>
      <c r="I47">
        <f>IF('申込一覧'!B67="","",'申込一覧'!B67)</f>
      </c>
      <c r="J47">
        <f>IF('申込一覧'!H67="","",INDEX('名前'!$L$4:$L$92,MATCH('申込一覧'!H67,'名前'!$M$4:$M$92,0))&amp;" "&amp;IF('申込一覧'!Q67=1,RIGHTB(10000000+'申込一覧'!I67,7),IF('申込一覧'!Q67=2,RIGHTB(100000+'申込一覧'!I67,5),"")))</f>
      </c>
      <c r="K47">
        <f>IF('申込一覧'!L67="","",INDEX('名前'!$L$4:$L$92,MATCH('申込一覧'!L67,'名前'!$M$4:$M$44,0))&amp;" "&amp;IF('申込一覧'!R67=1,RIGHTB(10000000+'申込一覧'!M67,7),IF('申込一覧'!R67=2,RIGHTB(100000+'申込一覧'!M67,5),"")))</f>
      </c>
      <c r="M47">
        <f>IF('申込一覧'!B67="","",'申込一覧'!F67*10000+'申込一覧'!B67)</f>
      </c>
    </row>
    <row r="48" spans="1:13" ht="13.5">
      <c r="A48">
        <f ca="1">IF('申込一覧'!B68="","",M48&amp;OFFSET('名前'!$E$44,MATCH('申込一覧'!$O$10,種別,0),0)&amp;E48)</f>
      </c>
      <c r="B48">
        <f>IF('申込一覧'!C68="","",'申込一覧'!C68&amp;IF('申込一覧'!E68="","","("&amp;RIGHT('申込一覧'!E68,2)&amp;")"))</f>
      </c>
      <c r="C48">
        <f>IF('申込一覧'!D68="","",'申込一覧'!D68)</f>
      </c>
      <c r="D48">
        <f>IF('申込一覧'!F68="","",'申込一覧'!F68)</f>
      </c>
      <c r="E48">
        <f ca="1">IF('申込一覧'!G68="","",RIGHTB((OFFSET('名前'!$P$4,MATCH('申込一覧'!G68,'名前'!$Q$5:$Q$52,0),0)),2))</f>
      </c>
      <c r="F48">
        <f>IF('申込一覧'!B68="","",'申込一覧'!$N$9)</f>
      </c>
      <c r="G48">
        <f>IF('申込一覧'!B68="","",0)</f>
      </c>
      <c r="H48">
        <f>IF('申込一覧'!B68="","",0)</f>
      </c>
      <c r="I48">
        <f>IF('申込一覧'!B68="","",'申込一覧'!B68)</f>
      </c>
      <c r="J48">
        <f>IF('申込一覧'!H68="","",INDEX('名前'!$L$4:$L$92,MATCH('申込一覧'!H68,'名前'!$M$4:$M$92,0))&amp;" "&amp;IF('申込一覧'!Q68=1,RIGHTB(10000000+'申込一覧'!I68,7),IF('申込一覧'!Q68=2,RIGHTB(100000+'申込一覧'!I68,5),"")))</f>
      </c>
      <c r="K48">
        <f>IF('申込一覧'!L68="","",INDEX('名前'!$L$4:$L$92,MATCH('申込一覧'!L68,'名前'!$M$4:$M$44,0))&amp;" "&amp;IF('申込一覧'!R68=1,RIGHTB(10000000+'申込一覧'!M68,7),IF('申込一覧'!R68=2,RIGHTB(100000+'申込一覧'!M68,5),"")))</f>
      </c>
      <c r="M48">
        <f>IF('申込一覧'!B68="","",'申込一覧'!F68*10000+'申込一覧'!B68)</f>
      </c>
    </row>
    <row r="49" spans="1:13" ht="13.5">
      <c r="A49">
        <f ca="1">IF('申込一覧'!B69="","",M49&amp;OFFSET('名前'!$E$44,MATCH('申込一覧'!$O$10,種別,0),0)&amp;E49)</f>
      </c>
      <c r="B49">
        <f>IF('申込一覧'!C69="","",'申込一覧'!C69&amp;IF('申込一覧'!E69="","","("&amp;RIGHT('申込一覧'!E69,2)&amp;")"))</f>
      </c>
      <c r="C49">
        <f>IF('申込一覧'!D69="","",'申込一覧'!D69)</f>
      </c>
      <c r="D49">
        <f>IF('申込一覧'!F69="","",'申込一覧'!F69)</f>
      </c>
      <c r="E49">
        <f ca="1">IF('申込一覧'!G69="","",RIGHTB((OFFSET('名前'!$P$4,MATCH('申込一覧'!G69,'名前'!$Q$5:$Q$52,0),0)),2))</f>
      </c>
      <c r="F49">
        <f>IF('申込一覧'!B69="","",'申込一覧'!$N$9)</f>
      </c>
      <c r="G49">
        <f>IF('申込一覧'!B69="","",0)</f>
      </c>
      <c r="H49">
        <f>IF('申込一覧'!B69="","",0)</f>
      </c>
      <c r="I49">
        <f>IF('申込一覧'!B69="","",'申込一覧'!B69)</f>
      </c>
      <c r="J49">
        <f>IF('申込一覧'!H69="","",INDEX('名前'!$L$4:$L$92,MATCH('申込一覧'!H69,'名前'!$M$4:$M$92,0))&amp;" "&amp;IF('申込一覧'!Q69=1,RIGHTB(10000000+'申込一覧'!I69,7),IF('申込一覧'!Q69=2,RIGHTB(100000+'申込一覧'!I69,5),"")))</f>
      </c>
      <c r="K49">
        <f>IF('申込一覧'!L69="","",INDEX('名前'!$L$4:$L$92,MATCH('申込一覧'!L69,'名前'!$M$4:$M$44,0))&amp;" "&amp;IF('申込一覧'!R69=1,RIGHTB(10000000+'申込一覧'!M69,7),IF('申込一覧'!R69=2,RIGHTB(100000+'申込一覧'!M69,5),"")))</f>
      </c>
      <c r="M49">
        <f>IF('申込一覧'!B69="","",'申込一覧'!F69*10000+'申込一覧'!B69)</f>
      </c>
    </row>
    <row r="50" spans="1:13" ht="13.5">
      <c r="A50">
        <f ca="1">IF('申込一覧'!B70="","",M50&amp;OFFSET('名前'!$E$44,MATCH('申込一覧'!$O$10,種別,0),0)&amp;E50)</f>
      </c>
      <c r="B50">
        <f>IF('申込一覧'!C70="","",'申込一覧'!C70&amp;IF('申込一覧'!E70="","","("&amp;RIGHT('申込一覧'!E70,2)&amp;")"))</f>
      </c>
      <c r="C50">
        <f>IF('申込一覧'!D70="","",'申込一覧'!D70)</f>
      </c>
      <c r="D50">
        <f>IF('申込一覧'!F70="","",'申込一覧'!F70)</f>
      </c>
      <c r="E50">
        <f ca="1">IF('申込一覧'!G70="","",RIGHTB((OFFSET('名前'!$P$4,MATCH('申込一覧'!G70,'名前'!$Q$5:$Q$52,0),0)),2))</f>
      </c>
      <c r="F50">
        <f>IF('申込一覧'!B70="","",'申込一覧'!$N$9)</f>
      </c>
      <c r="G50">
        <f>IF('申込一覧'!B70="","",0)</f>
      </c>
      <c r="H50">
        <f>IF('申込一覧'!B70="","",0)</f>
      </c>
      <c r="I50">
        <f>IF('申込一覧'!B70="","",'申込一覧'!B70)</f>
      </c>
      <c r="J50">
        <f>IF('申込一覧'!H70="","",INDEX('名前'!$L$4:$L$92,MATCH('申込一覧'!H70,'名前'!$M$4:$M$92,0))&amp;" "&amp;IF('申込一覧'!Q70=1,RIGHTB(10000000+'申込一覧'!I70,7),IF('申込一覧'!Q70=2,RIGHTB(100000+'申込一覧'!I70,5),"")))</f>
      </c>
      <c r="K50">
        <f>IF('申込一覧'!L70="","",INDEX('名前'!$L$4:$L$92,MATCH('申込一覧'!L70,'名前'!$M$4:$M$44,0))&amp;" "&amp;IF('申込一覧'!R70=1,RIGHTB(10000000+'申込一覧'!M70,7),IF('申込一覧'!R70=2,RIGHTB(100000+'申込一覧'!M70,5),"")))</f>
      </c>
      <c r="M50">
        <f>IF('申込一覧'!B70="","",'申込一覧'!F70*10000+'申込一覧'!B70)</f>
      </c>
    </row>
    <row r="51" spans="1:13" ht="13.5">
      <c r="A51">
        <f ca="1">IF('申込一覧'!B71="","",M51&amp;OFFSET('名前'!$E$44,MATCH('申込一覧'!$O$10,種別,0),0)&amp;E51)</f>
      </c>
      <c r="B51">
        <f>IF('申込一覧'!C71="","",'申込一覧'!C71&amp;IF('申込一覧'!E71="","","("&amp;RIGHT('申込一覧'!E71,2)&amp;")"))</f>
      </c>
      <c r="C51">
        <f>IF('申込一覧'!D71="","",'申込一覧'!D71)</f>
      </c>
      <c r="D51">
        <f>IF('申込一覧'!F71="","",'申込一覧'!F71)</f>
      </c>
      <c r="E51">
        <f ca="1">IF('申込一覧'!G71="","",RIGHTB((OFFSET('名前'!$P$4,MATCH('申込一覧'!G71,'名前'!$Q$5:$Q$52,0),0)),2))</f>
      </c>
      <c r="F51">
        <f>IF('申込一覧'!B71="","",'申込一覧'!$N$9)</f>
      </c>
      <c r="G51">
        <f>IF('申込一覧'!B71="","",0)</f>
      </c>
      <c r="H51">
        <f>IF('申込一覧'!B71="","",0)</f>
      </c>
      <c r="I51">
        <f>IF('申込一覧'!B71="","",'申込一覧'!B71)</f>
      </c>
      <c r="J51">
        <f>IF('申込一覧'!H71="","",INDEX('名前'!$L$4:$L$92,MATCH('申込一覧'!H71,'名前'!$M$4:$M$92,0))&amp;" "&amp;IF('申込一覧'!Q71=1,RIGHTB(10000000+'申込一覧'!I71,7),IF('申込一覧'!Q71=2,RIGHTB(100000+'申込一覧'!I71,5),"")))</f>
      </c>
      <c r="K51">
        <f>IF('申込一覧'!L71="","",INDEX('名前'!$L$4:$L$92,MATCH('申込一覧'!L71,'名前'!$M$4:$M$44,0))&amp;" "&amp;IF('申込一覧'!R71=1,RIGHTB(10000000+'申込一覧'!M71,7),IF('申込一覧'!R71=2,RIGHTB(100000+'申込一覧'!M71,5),"")))</f>
      </c>
      <c r="M51">
        <f>IF('申込一覧'!B71="","",'申込一覧'!F71*10000+'申込一覧'!B71)</f>
      </c>
    </row>
    <row r="52" spans="1:13" ht="13.5">
      <c r="A52">
        <f ca="1">IF('申込一覧'!B72="","",M52&amp;OFFSET('名前'!$E$44,MATCH('申込一覧'!$O$10,種別,0),0)&amp;E52)</f>
      </c>
      <c r="B52">
        <f>IF('申込一覧'!C72="","",'申込一覧'!C72&amp;IF('申込一覧'!E72="","","("&amp;RIGHT('申込一覧'!E72,2)&amp;")"))</f>
      </c>
      <c r="C52">
        <f>IF('申込一覧'!D72="","",'申込一覧'!D72)</f>
      </c>
      <c r="D52">
        <f>IF('申込一覧'!F72="","",'申込一覧'!F72)</f>
      </c>
      <c r="E52">
        <f ca="1">IF('申込一覧'!G72="","",RIGHTB((OFFSET('名前'!$P$4,MATCH('申込一覧'!G72,'名前'!$Q$5:$Q$52,0),0)),2))</f>
      </c>
      <c r="F52">
        <f>IF('申込一覧'!B72="","",'申込一覧'!$N$9)</f>
      </c>
      <c r="G52">
        <f>IF('申込一覧'!B72="","",0)</f>
      </c>
      <c r="H52">
        <f>IF('申込一覧'!B72="","",0)</f>
      </c>
      <c r="I52">
        <f>IF('申込一覧'!B72="","",'申込一覧'!B72)</f>
      </c>
      <c r="J52">
        <f>IF('申込一覧'!H72="","",INDEX('名前'!$L$4:$L$92,MATCH('申込一覧'!H72,'名前'!$M$4:$M$92,0))&amp;" "&amp;IF('申込一覧'!Q72=1,RIGHTB(10000000+'申込一覧'!I72,7),IF('申込一覧'!Q72=2,RIGHTB(100000+'申込一覧'!I72,5),"")))</f>
      </c>
      <c r="K52">
        <f>IF('申込一覧'!L72="","",INDEX('名前'!$L$4:$L$92,MATCH('申込一覧'!L72,'名前'!$M$4:$M$44,0))&amp;" "&amp;IF('申込一覧'!R72=1,RIGHTB(10000000+'申込一覧'!M72,7),IF('申込一覧'!R72=2,RIGHTB(100000+'申込一覧'!M72,5),"")))</f>
      </c>
      <c r="M52">
        <f>IF('申込一覧'!B72="","",'申込一覧'!F72*10000+'申込一覧'!B72)</f>
      </c>
    </row>
    <row r="53" spans="1:13" ht="13.5">
      <c r="A53">
        <f ca="1">IF('申込一覧'!B73="","",M53&amp;OFFSET('名前'!$E$44,MATCH('申込一覧'!$O$10,種別,0),0)&amp;E53)</f>
      </c>
      <c r="B53">
        <f>IF('申込一覧'!C73="","",'申込一覧'!C73&amp;IF('申込一覧'!E73="","","("&amp;RIGHT('申込一覧'!E73,2)&amp;")"))</f>
      </c>
      <c r="C53">
        <f>IF('申込一覧'!D73="","",'申込一覧'!D73)</f>
      </c>
      <c r="D53">
        <f>IF('申込一覧'!F73="","",'申込一覧'!F73)</f>
      </c>
      <c r="E53">
        <f ca="1">IF('申込一覧'!G73="","",RIGHTB((OFFSET('名前'!$P$4,MATCH('申込一覧'!G73,'名前'!$Q$5:$Q$52,0),0)),2))</f>
      </c>
      <c r="F53">
        <f>IF('申込一覧'!B73="","",'申込一覧'!$N$9)</f>
      </c>
      <c r="G53">
        <f>IF('申込一覧'!B73="","",0)</f>
      </c>
      <c r="H53">
        <f>IF('申込一覧'!B73="","",0)</f>
      </c>
      <c r="I53">
        <f>IF('申込一覧'!B73="","",'申込一覧'!B73)</f>
      </c>
      <c r="J53">
        <f>IF('申込一覧'!H73="","",INDEX('名前'!$L$4:$L$92,MATCH('申込一覧'!H73,'名前'!$M$4:$M$92,0))&amp;" "&amp;IF('申込一覧'!Q73=1,RIGHTB(10000000+'申込一覧'!I73,7),IF('申込一覧'!Q73=2,RIGHTB(100000+'申込一覧'!I73,5),"")))</f>
      </c>
      <c r="K53">
        <f>IF('申込一覧'!L73="","",INDEX('名前'!$L$4:$L$92,MATCH('申込一覧'!L73,'名前'!$M$4:$M$44,0))&amp;" "&amp;IF('申込一覧'!R73=1,RIGHTB(10000000+'申込一覧'!M73,7),IF('申込一覧'!R73=2,RIGHTB(100000+'申込一覧'!M73,5),"")))</f>
      </c>
      <c r="M53">
        <f>IF('申込一覧'!B73="","",'申込一覧'!F73*10000+'申込一覧'!B73)</f>
      </c>
    </row>
    <row r="54" spans="1:13" ht="13.5">
      <c r="A54">
        <f ca="1">IF('申込一覧'!B74="","",M54&amp;OFFSET('名前'!$E$44,MATCH('申込一覧'!$O$10,種別,0),0)&amp;E54)</f>
      </c>
      <c r="B54">
        <f>IF('申込一覧'!C74="","",'申込一覧'!C74&amp;IF('申込一覧'!E74="","","("&amp;RIGHT('申込一覧'!E74,2)&amp;")"))</f>
      </c>
      <c r="C54">
        <f>IF('申込一覧'!D74="","",'申込一覧'!D74)</f>
      </c>
      <c r="D54">
        <f>IF('申込一覧'!F74="","",'申込一覧'!F74)</f>
      </c>
      <c r="E54">
        <f ca="1">IF('申込一覧'!G74="","",RIGHTB((OFFSET('名前'!$P$4,MATCH('申込一覧'!G74,'名前'!$Q$5:$Q$52,0),0)),2))</f>
      </c>
      <c r="F54">
        <f>IF('申込一覧'!B74="","",'申込一覧'!$N$9)</f>
      </c>
      <c r="G54">
        <f>IF('申込一覧'!B74="","",0)</f>
      </c>
      <c r="H54">
        <f>IF('申込一覧'!B74="","",0)</f>
      </c>
      <c r="I54">
        <f>IF('申込一覧'!B74="","",'申込一覧'!B74)</f>
      </c>
      <c r="J54">
        <f>IF('申込一覧'!H74="","",INDEX('名前'!$L$4:$L$92,MATCH('申込一覧'!H74,'名前'!$M$4:$M$92,0))&amp;" "&amp;IF('申込一覧'!Q74=1,RIGHTB(10000000+'申込一覧'!I74,7),IF('申込一覧'!Q74=2,RIGHTB(100000+'申込一覧'!I74,5),"")))</f>
      </c>
      <c r="K54">
        <f>IF('申込一覧'!L74="","",INDEX('名前'!$L$4:$L$92,MATCH('申込一覧'!L74,'名前'!$M$4:$M$44,0))&amp;" "&amp;IF('申込一覧'!R74=1,RIGHTB(10000000+'申込一覧'!M74,7),IF('申込一覧'!R74=2,RIGHTB(100000+'申込一覧'!M74,5),"")))</f>
      </c>
      <c r="M54">
        <f>IF('申込一覧'!B74="","",'申込一覧'!F74*10000+'申込一覧'!B74)</f>
      </c>
    </row>
    <row r="55" spans="1:13" ht="13.5">
      <c r="A55">
        <f ca="1">IF('申込一覧'!B75="","",M55&amp;OFFSET('名前'!$E$44,MATCH('申込一覧'!$O$10,種別,0),0)&amp;E55)</f>
      </c>
      <c r="B55">
        <f>IF('申込一覧'!C75="","",'申込一覧'!C75&amp;IF('申込一覧'!E75="","","("&amp;RIGHT('申込一覧'!E75,2)&amp;")"))</f>
      </c>
      <c r="C55">
        <f>IF('申込一覧'!D75="","",'申込一覧'!D75)</f>
      </c>
      <c r="D55">
        <f>IF('申込一覧'!F75="","",'申込一覧'!F75)</f>
      </c>
      <c r="E55">
        <f ca="1">IF('申込一覧'!G75="","",RIGHTB((OFFSET('名前'!$P$4,MATCH('申込一覧'!G75,'名前'!$Q$5:$Q$52,0),0)),2))</f>
      </c>
      <c r="F55">
        <f>IF('申込一覧'!B75="","",'申込一覧'!$N$9)</f>
      </c>
      <c r="G55">
        <f>IF('申込一覧'!B75="","",0)</f>
      </c>
      <c r="H55">
        <f>IF('申込一覧'!B75="","",0)</f>
      </c>
      <c r="I55">
        <f>IF('申込一覧'!B75="","",'申込一覧'!B75)</f>
      </c>
      <c r="J55">
        <f>IF('申込一覧'!H75="","",INDEX('名前'!$L$4:$L$92,MATCH('申込一覧'!H75,'名前'!$M$4:$M$92,0))&amp;" "&amp;IF('申込一覧'!Q75=1,RIGHTB(10000000+'申込一覧'!I75,7),IF('申込一覧'!Q75=2,RIGHTB(100000+'申込一覧'!I75,5),"")))</f>
      </c>
      <c r="K55">
        <f>IF('申込一覧'!L75="","",INDEX('名前'!$L$4:$L$92,MATCH('申込一覧'!L75,'名前'!$M$4:$M$44,0))&amp;" "&amp;IF('申込一覧'!R75=1,RIGHTB(10000000+'申込一覧'!M75,7),IF('申込一覧'!R75=2,RIGHTB(100000+'申込一覧'!M75,5),"")))</f>
      </c>
      <c r="M55">
        <f>IF('申込一覧'!B75="","",'申込一覧'!F75*10000+'申込一覧'!B75)</f>
      </c>
    </row>
    <row r="56" spans="1:13" ht="13.5">
      <c r="A56">
        <f ca="1">IF('申込一覧'!B76="","",M56&amp;OFFSET('名前'!$E$44,MATCH('申込一覧'!$O$10,種別,0),0)&amp;E56)</f>
      </c>
      <c r="B56">
        <f>IF('申込一覧'!C76="","",'申込一覧'!C76&amp;IF('申込一覧'!E76="","","("&amp;RIGHT('申込一覧'!E76,2)&amp;")"))</f>
      </c>
      <c r="C56">
        <f>IF('申込一覧'!D76="","",'申込一覧'!D76)</f>
      </c>
      <c r="D56">
        <f>IF('申込一覧'!F76="","",'申込一覧'!F76)</f>
      </c>
      <c r="E56">
        <f ca="1">IF('申込一覧'!G76="","",RIGHTB((OFFSET('名前'!$P$4,MATCH('申込一覧'!G76,'名前'!$Q$5:$Q$52,0),0)),2))</f>
      </c>
      <c r="F56">
        <f>IF('申込一覧'!B76="","",'申込一覧'!$N$9)</f>
      </c>
      <c r="G56">
        <f>IF('申込一覧'!B76="","",0)</f>
      </c>
      <c r="H56">
        <f>IF('申込一覧'!B76="","",0)</f>
      </c>
      <c r="I56">
        <f>IF('申込一覧'!B76="","",'申込一覧'!B76)</f>
      </c>
      <c r="J56">
        <f>IF('申込一覧'!H76="","",INDEX('名前'!$L$4:$L$92,MATCH('申込一覧'!H76,'名前'!$M$4:$M$92,0))&amp;" "&amp;IF('申込一覧'!Q76=1,RIGHTB(10000000+'申込一覧'!I76,7),IF('申込一覧'!Q76=2,RIGHTB(100000+'申込一覧'!I76,5),"")))</f>
      </c>
      <c r="K56">
        <f>IF('申込一覧'!L76="","",INDEX('名前'!$L$4:$L$92,MATCH('申込一覧'!L76,'名前'!$M$4:$M$44,0))&amp;" "&amp;IF('申込一覧'!R76=1,RIGHTB(10000000+'申込一覧'!M76,7),IF('申込一覧'!R76=2,RIGHTB(100000+'申込一覧'!M76,5),"")))</f>
      </c>
      <c r="M56">
        <f>IF('申込一覧'!B76="","",'申込一覧'!F76*10000+'申込一覧'!B76)</f>
      </c>
    </row>
    <row r="57" spans="1:13" ht="13.5">
      <c r="A57">
        <f ca="1">IF('申込一覧'!B77="","",M57&amp;OFFSET('名前'!$E$44,MATCH('申込一覧'!$O$10,種別,0),0)&amp;E57)</f>
      </c>
      <c r="B57">
        <f>IF('申込一覧'!C77="","",'申込一覧'!C77&amp;IF('申込一覧'!E77="","","("&amp;RIGHT('申込一覧'!E77,2)&amp;")"))</f>
      </c>
      <c r="C57">
        <f>IF('申込一覧'!D77="","",'申込一覧'!D77)</f>
      </c>
      <c r="D57">
        <f>IF('申込一覧'!F77="","",'申込一覧'!F77)</f>
      </c>
      <c r="E57">
        <f ca="1">IF('申込一覧'!G77="","",RIGHTB((OFFSET('名前'!$P$4,MATCH('申込一覧'!G77,'名前'!$Q$5:$Q$52,0),0)),2))</f>
      </c>
      <c r="F57">
        <f>IF('申込一覧'!B77="","",'申込一覧'!$N$9)</f>
      </c>
      <c r="G57">
        <f>IF('申込一覧'!B77="","",0)</f>
      </c>
      <c r="H57">
        <f>IF('申込一覧'!B77="","",0)</f>
      </c>
      <c r="I57">
        <f>IF('申込一覧'!B77="","",'申込一覧'!B77)</f>
      </c>
      <c r="J57">
        <f>IF('申込一覧'!H77="","",INDEX('名前'!$L$4:$L$92,MATCH('申込一覧'!H77,'名前'!$M$4:$M$92,0))&amp;" "&amp;IF('申込一覧'!Q77=1,RIGHTB(10000000+'申込一覧'!I77,7),IF('申込一覧'!Q77=2,RIGHTB(100000+'申込一覧'!I77,5),"")))</f>
      </c>
      <c r="K57">
        <f>IF('申込一覧'!L77="","",INDEX('名前'!$L$4:$L$92,MATCH('申込一覧'!L77,'名前'!$M$4:$M$44,0))&amp;" "&amp;IF('申込一覧'!R77=1,RIGHTB(10000000+'申込一覧'!M77,7),IF('申込一覧'!R77=2,RIGHTB(100000+'申込一覧'!M77,5),"")))</f>
      </c>
      <c r="M57">
        <f>IF('申込一覧'!B77="","",'申込一覧'!F77*10000+'申込一覧'!B77)</f>
      </c>
    </row>
    <row r="58" spans="1:13" ht="13.5">
      <c r="A58">
        <f ca="1">IF('申込一覧'!B78="","",M58&amp;OFFSET('名前'!$E$44,MATCH('申込一覧'!$O$10,種別,0),0)&amp;E58)</f>
      </c>
      <c r="B58">
        <f>IF('申込一覧'!C78="","",'申込一覧'!C78&amp;IF('申込一覧'!E78="","","("&amp;RIGHT('申込一覧'!E78,2)&amp;")"))</f>
      </c>
      <c r="C58">
        <f>IF('申込一覧'!D78="","",'申込一覧'!D78)</f>
      </c>
      <c r="D58">
        <f>IF('申込一覧'!F78="","",'申込一覧'!F78)</f>
      </c>
      <c r="E58">
        <f ca="1">IF('申込一覧'!G78="","",RIGHTB((OFFSET('名前'!$P$4,MATCH('申込一覧'!G78,'名前'!$Q$5:$Q$52,0),0)),2))</f>
      </c>
      <c r="F58">
        <f>IF('申込一覧'!B78="","",'申込一覧'!$N$9)</f>
      </c>
      <c r="G58">
        <f>IF('申込一覧'!B78="","",0)</f>
      </c>
      <c r="H58">
        <f>IF('申込一覧'!B78="","",0)</f>
      </c>
      <c r="I58">
        <f>IF('申込一覧'!B78="","",'申込一覧'!B78)</f>
      </c>
      <c r="J58">
        <f>IF('申込一覧'!H78="","",INDEX('名前'!$L$4:$L$92,MATCH('申込一覧'!H78,'名前'!$M$4:$M$92,0))&amp;" "&amp;IF('申込一覧'!Q78=1,RIGHTB(10000000+'申込一覧'!I78,7),IF('申込一覧'!Q78=2,RIGHTB(100000+'申込一覧'!I78,5),"")))</f>
      </c>
      <c r="K58">
        <f>IF('申込一覧'!L78="","",INDEX('名前'!$L$4:$L$92,MATCH('申込一覧'!L78,'名前'!$M$4:$M$44,0))&amp;" "&amp;IF('申込一覧'!R78=1,RIGHTB(10000000+'申込一覧'!M78,7),IF('申込一覧'!R78=2,RIGHTB(100000+'申込一覧'!M78,5),"")))</f>
      </c>
      <c r="M58">
        <f>IF('申込一覧'!B78="","",'申込一覧'!F78*10000+'申込一覧'!B78)</f>
      </c>
    </row>
    <row r="59" spans="1:13" ht="13.5">
      <c r="A59">
        <f ca="1">IF('申込一覧'!B79="","",M59&amp;OFFSET('名前'!$E$44,MATCH('申込一覧'!$O$10,種別,0),0)&amp;E59)</f>
      </c>
      <c r="B59">
        <f>IF('申込一覧'!C79="","",'申込一覧'!C79&amp;IF('申込一覧'!E79="","","("&amp;RIGHT('申込一覧'!E79,2)&amp;")"))</f>
      </c>
      <c r="C59">
        <f>IF('申込一覧'!D79="","",'申込一覧'!D79)</f>
      </c>
      <c r="D59">
        <f>IF('申込一覧'!F79="","",'申込一覧'!F79)</f>
      </c>
      <c r="E59">
        <f ca="1">IF('申込一覧'!G79="","",RIGHTB((OFFSET('名前'!$P$4,MATCH('申込一覧'!G79,'名前'!$Q$5:$Q$52,0),0)),2))</f>
      </c>
      <c r="F59">
        <f>IF('申込一覧'!B79="","",'申込一覧'!$N$9)</f>
      </c>
      <c r="G59">
        <f>IF('申込一覧'!B79="","",0)</f>
      </c>
      <c r="H59">
        <f>IF('申込一覧'!B79="","",0)</f>
      </c>
      <c r="I59">
        <f>IF('申込一覧'!B79="","",'申込一覧'!B79)</f>
      </c>
      <c r="J59">
        <f>IF('申込一覧'!H79="","",INDEX('名前'!$L$4:$L$92,MATCH('申込一覧'!H79,'名前'!$M$4:$M$92,0))&amp;" "&amp;IF('申込一覧'!Q79=1,RIGHTB(10000000+'申込一覧'!I79,7),IF('申込一覧'!Q79=2,RIGHTB(100000+'申込一覧'!I79,5),"")))</f>
      </c>
      <c r="K59">
        <f>IF('申込一覧'!L79="","",INDEX('名前'!$L$4:$L$92,MATCH('申込一覧'!L79,'名前'!$M$4:$M$44,0))&amp;" "&amp;IF('申込一覧'!R79=1,RIGHTB(10000000+'申込一覧'!M79,7),IF('申込一覧'!R79=2,RIGHTB(100000+'申込一覧'!M79,5),"")))</f>
      </c>
      <c r="M59">
        <f>IF('申込一覧'!B79="","",'申込一覧'!F79*10000+'申込一覧'!B79)</f>
      </c>
    </row>
    <row r="60" spans="1:13" ht="13.5">
      <c r="A60">
        <f ca="1">IF('申込一覧'!B80="","",M60&amp;OFFSET('名前'!$E$44,MATCH('申込一覧'!$O$10,種別,0),0)&amp;E60)</f>
      </c>
      <c r="B60">
        <f>IF('申込一覧'!C80="","",'申込一覧'!C80&amp;IF('申込一覧'!E80="","","("&amp;RIGHT('申込一覧'!E80,2)&amp;")"))</f>
      </c>
      <c r="C60">
        <f>IF('申込一覧'!D80="","",'申込一覧'!D80)</f>
      </c>
      <c r="D60">
        <f>IF('申込一覧'!F80="","",'申込一覧'!F80)</f>
      </c>
      <c r="E60">
        <f ca="1">IF('申込一覧'!G80="","",RIGHTB((OFFSET('名前'!$P$4,MATCH('申込一覧'!G80,'名前'!$Q$5:$Q$52,0),0)),2))</f>
      </c>
      <c r="F60">
        <f>IF('申込一覧'!B80="","",'申込一覧'!$N$9)</f>
      </c>
      <c r="G60">
        <f>IF('申込一覧'!B80="","",0)</f>
      </c>
      <c r="H60">
        <f>IF('申込一覧'!B80="","",0)</f>
      </c>
      <c r="I60">
        <f>IF('申込一覧'!B80="","",'申込一覧'!B80)</f>
      </c>
      <c r="J60">
        <f>IF('申込一覧'!H80="","",INDEX('名前'!$L$4:$L$92,MATCH('申込一覧'!H80,'名前'!$M$4:$M$92,0))&amp;" "&amp;IF('申込一覧'!Q80=1,RIGHTB(10000000+'申込一覧'!I80,7),IF('申込一覧'!Q80=2,RIGHTB(100000+'申込一覧'!I80,5),"")))</f>
      </c>
      <c r="K60">
        <f>IF('申込一覧'!L80="","",INDEX('名前'!$L$4:$L$92,MATCH('申込一覧'!L80,'名前'!$M$4:$M$44,0))&amp;" "&amp;IF('申込一覧'!R80=1,RIGHTB(10000000+'申込一覧'!M80,7),IF('申込一覧'!R80=2,RIGHTB(100000+'申込一覧'!M80,5),"")))</f>
      </c>
      <c r="M60">
        <f>IF('申込一覧'!B80="","",'申込一覧'!F80*10000+'申込一覧'!B80)</f>
      </c>
    </row>
    <row r="61" spans="1:13" ht="13.5">
      <c r="A61">
        <f ca="1">IF('申込一覧'!B81="","",M61&amp;OFFSET('名前'!$E$44,MATCH('申込一覧'!$O$10,種別,0),0)&amp;E61)</f>
      </c>
      <c r="B61">
        <f>IF('申込一覧'!C81="","",'申込一覧'!C81&amp;IF('申込一覧'!E81="","","("&amp;RIGHT('申込一覧'!E81,2)&amp;")"))</f>
      </c>
      <c r="C61">
        <f>IF('申込一覧'!D81="","",'申込一覧'!D81)</f>
      </c>
      <c r="D61">
        <f>IF('申込一覧'!F81="","",'申込一覧'!F81)</f>
      </c>
      <c r="E61">
        <f ca="1">IF('申込一覧'!G81="","",RIGHTB((OFFSET('名前'!$P$4,MATCH('申込一覧'!G81,'名前'!$Q$5:$Q$52,0),0)),2))</f>
      </c>
      <c r="F61">
        <f>IF('申込一覧'!B81="","",'申込一覧'!$N$9)</f>
      </c>
      <c r="G61">
        <f>IF('申込一覧'!B81="","",0)</f>
      </c>
      <c r="H61">
        <f>IF('申込一覧'!B81="","",0)</f>
      </c>
      <c r="I61">
        <f>IF('申込一覧'!B81="","",'申込一覧'!B81)</f>
      </c>
      <c r="J61">
        <f>IF('申込一覧'!H81="","",INDEX('名前'!$L$4:$L$92,MATCH('申込一覧'!H81,'名前'!$M$4:$M$92,0))&amp;" "&amp;IF('申込一覧'!Q81=1,RIGHTB(10000000+'申込一覧'!I81,7),IF('申込一覧'!Q81=2,RIGHTB(100000+'申込一覧'!I81,5),"")))</f>
      </c>
      <c r="K61">
        <f>IF('申込一覧'!L81="","",INDEX('名前'!$L$4:$L$92,MATCH('申込一覧'!L81,'名前'!$M$4:$M$44,0))&amp;" "&amp;IF('申込一覧'!R81=1,RIGHTB(10000000+'申込一覧'!M81,7),IF('申込一覧'!R81=2,RIGHTB(100000+'申込一覧'!M81,5),"")))</f>
      </c>
      <c r="M61">
        <f>IF('申込一覧'!B81="","",'申込一覧'!F81*10000+'申込一覧'!B81)</f>
      </c>
    </row>
    <row r="62" spans="1:13" ht="13.5">
      <c r="A62">
        <f ca="1">IF('申込一覧'!B82="","",M62&amp;OFFSET('名前'!$E$44,MATCH('申込一覧'!$O$10,種別,0),0)&amp;E62)</f>
      </c>
      <c r="B62">
        <f>IF('申込一覧'!C82="","",'申込一覧'!C82&amp;IF('申込一覧'!E82="","","("&amp;RIGHT('申込一覧'!E82,2)&amp;")"))</f>
      </c>
      <c r="C62">
        <f>IF('申込一覧'!D82="","",'申込一覧'!D82)</f>
      </c>
      <c r="D62">
        <f>IF('申込一覧'!F82="","",'申込一覧'!F82)</f>
      </c>
      <c r="E62">
        <f ca="1">IF('申込一覧'!G82="","",RIGHTB((OFFSET('名前'!$P$4,MATCH('申込一覧'!G82,'名前'!$Q$5:$Q$52,0),0)),2))</f>
      </c>
      <c r="F62">
        <f>IF('申込一覧'!B82="","",'申込一覧'!$N$9)</f>
      </c>
      <c r="G62">
        <f>IF('申込一覧'!B82="","",0)</f>
      </c>
      <c r="H62">
        <f>IF('申込一覧'!B82="","",0)</f>
      </c>
      <c r="I62">
        <f>IF('申込一覧'!B82="","",'申込一覧'!B82)</f>
      </c>
      <c r="J62">
        <f>IF('申込一覧'!H82="","",INDEX('名前'!$L$4:$L$92,MATCH('申込一覧'!H82,'名前'!$M$4:$M$92,0))&amp;" "&amp;IF('申込一覧'!Q82=1,RIGHTB(10000000+'申込一覧'!I82,7),IF('申込一覧'!Q82=2,RIGHTB(100000+'申込一覧'!I82,5),"")))</f>
      </c>
      <c r="K62">
        <f>IF('申込一覧'!L82="","",INDEX('名前'!$L$4:$L$92,MATCH('申込一覧'!L82,'名前'!$M$4:$M$44,0))&amp;" "&amp;IF('申込一覧'!R82=1,RIGHTB(10000000+'申込一覧'!M82,7),IF('申込一覧'!R82=2,RIGHTB(100000+'申込一覧'!M82,5),"")))</f>
      </c>
      <c r="M62">
        <f>IF('申込一覧'!B82="","",'申込一覧'!F82*10000+'申込一覧'!B82)</f>
      </c>
    </row>
    <row r="63" spans="1:13" ht="13.5">
      <c r="A63">
        <f ca="1">IF('申込一覧'!B83="","",M63&amp;OFFSET('名前'!$E$44,MATCH('申込一覧'!$O$10,種別,0),0)&amp;E63)</f>
      </c>
      <c r="B63">
        <f>IF('申込一覧'!C83="","",'申込一覧'!C83&amp;IF('申込一覧'!E83="","","("&amp;RIGHT('申込一覧'!E83,2)&amp;")"))</f>
      </c>
      <c r="C63">
        <f>IF('申込一覧'!D83="","",'申込一覧'!D83)</f>
      </c>
      <c r="D63">
        <f>IF('申込一覧'!F83="","",'申込一覧'!F83)</f>
      </c>
      <c r="E63">
        <f ca="1">IF('申込一覧'!G83="","",RIGHTB((OFFSET('名前'!$P$4,MATCH('申込一覧'!G83,'名前'!$Q$5:$Q$52,0),0)),2))</f>
      </c>
      <c r="F63">
        <f>IF('申込一覧'!B83="","",'申込一覧'!$N$9)</f>
      </c>
      <c r="G63">
        <f>IF('申込一覧'!B83="","",0)</f>
      </c>
      <c r="H63">
        <f>IF('申込一覧'!B83="","",0)</f>
      </c>
      <c r="I63">
        <f>IF('申込一覧'!B83="","",'申込一覧'!B83)</f>
      </c>
      <c r="J63">
        <f>IF('申込一覧'!H83="","",INDEX('名前'!$L$4:$L$92,MATCH('申込一覧'!H83,'名前'!$M$4:$M$92,0))&amp;" "&amp;IF('申込一覧'!Q83=1,RIGHTB(10000000+'申込一覧'!I83,7),IF('申込一覧'!Q83=2,RIGHTB(100000+'申込一覧'!I83,5),"")))</f>
      </c>
      <c r="K63">
        <f>IF('申込一覧'!L83="","",INDEX('名前'!$L$4:$L$92,MATCH('申込一覧'!L83,'名前'!$M$4:$M$44,0))&amp;" "&amp;IF('申込一覧'!R83=1,RIGHTB(10000000+'申込一覧'!M83,7),IF('申込一覧'!R83=2,RIGHTB(100000+'申込一覧'!M83,5),"")))</f>
      </c>
      <c r="M63">
        <f>IF('申込一覧'!B83="","",'申込一覧'!F83*10000+'申込一覧'!B83)</f>
      </c>
    </row>
    <row r="64" spans="1:13" ht="13.5">
      <c r="A64">
        <f ca="1">IF('申込一覧'!B84="","",M64&amp;OFFSET('名前'!$E$44,MATCH('申込一覧'!$O$10,種別,0),0)&amp;E64)</f>
      </c>
      <c r="B64">
        <f>IF('申込一覧'!C84="","",'申込一覧'!C84&amp;IF('申込一覧'!E84="","","("&amp;RIGHT('申込一覧'!E84,2)&amp;")"))</f>
      </c>
      <c r="C64">
        <f>IF('申込一覧'!D84="","",'申込一覧'!D84)</f>
      </c>
      <c r="D64">
        <f>IF('申込一覧'!F84="","",'申込一覧'!F84)</f>
      </c>
      <c r="E64">
        <f ca="1">IF('申込一覧'!G84="","",RIGHTB((OFFSET('名前'!$P$4,MATCH('申込一覧'!G84,'名前'!$Q$5:$Q$52,0),0)),2))</f>
      </c>
      <c r="F64">
        <f>IF('申込一覧'!B84="","",'申込一覧'!$N$9)</f>
      </c>
      <c r="G64">
        <f>IF('申込一覧'!B84="","",0)</f>
      </c>
      <c r="H64">
        <f>IF('申込一覧'!B84="","",0)</f>
      </c>
      <c r="I64">
        <f>IF('申込一覧'!B84="","",'申込一覧'!B84)</f>
      </c>
      <c r="J64">
        <f>IF('申込一覧'!H84="","",INDEX('名前'!$L$4:$L$92,MATCH('申込一覧'!H84,'名前'!$M$4:$M$92,0))&amp;" "&amp;IF('申込一覧'!Q84=1,RIGHTB(10000000+'申込一覧'!I84,7),IF('申込一覧'!Q84=2,RIGHTB(100000+'申込一覧'!I84,5),"")))</f>
      </c>
      <c r="K64">
        <f>IF('申込一覧'!L84="","",INDEX('名前'!$L$4:$L$92,MATCH('申込一覧'!L84,'名前'!$M$4:$M$44,0))&amp;" "&amp;IF('申込一覧'!R84=1,RIGHTB(10000000+'申込一覧'!M84,7),IF('申込一覧'!R84=2,RIGHTB(100000+'申込一覧'!M84,5),"")))</f>
      </c>
      <c r="M64">
        <f>IF('申込一覧'!B84="","",'申込一覧'!F84*10000+'申込一覧'!B84)</f>
      </c>
    </row>
    <row r="65" spans="1:13" ht="13.5">
      <c r="A65">
        <f ca="1">IF('申込一覧'!B85="","",M65&amp;OFFSET('名前'!$E$44,MATCH('申込一覧'!$O$10,種別,0),0)&amp;E65)</f>
      </c>
      <c r="B65">
        <f>IF('申込一覧'!C85="","",'申込一覧'!C85&amp;IF('申込一覧'!E85="","","("&amp;RIGHT('申込一覧'!E85,2)&amp;")"))</f>
      </c>
      <c r="C65">
        <f>IF('申込一覧'!D85="","",'申込一覧'!D85)</f>
      </c>
      <c r="D65">
        <f>IF('申込一覧'!F85="","",'申込一覧'!F85)</f>
      </c>
      <c r="E65">
        <f ca="1">IF('申込一覧'!G85="","",RIGHTB((OFFSET('名前'!$P$4,MATCH('申込一覧'!G85,'名前'!$Q$5:$Q$52,0),0)),2))</f>
      </c>
      <c r="F65">
        <f>IF('申込一覧'!B85="","",'申込一覧'!$N$9)</f>
      </c>
      <c r="G65">
        <f>IF('申込一覧'!B85="","",0)</f>
      </c>
      <c r="H65">
        <f>IF('申込一覧'!B85="","",0)</f>
      </c>
      <c r="I65">
        <f>IF('申込一覧'!B85="","",'申込一覧'!B85)</f>
      </c>
      <c r="J65">
        <f>IF('申込一覧'!H85="","",INDEX('名前'!$L$4:$L$92,MATCH('申込一覧'!H85,'名前'!$M$4:$M$92,0))&amp;" "&amp;IF('申込一覧'!Q85=1,RIGHTB(10000000+'申込一覧'!I85,7),IF('申込一覧'!Q85=2,RIGHTB(100000+'申込一覧'!I85,5),"")))</f>
      </c>
      <c r="K65">
        <f>IF('申込一覧'!L85="","",INDEX('名前'!$L$4:$L$92,MATCH('申込一覧'!L85,'名前'!$M$4:$M$44,0))&amp;" "&amp;IF('申込一覧'!R85=1,RIGHTB(10000000+'申込一覧'!M85,7),IF('申込一覧'!R85=2,RIGHTB(100000+'申込一覧'!M85,5),"")))</f>
      </c>
      <c r="M65">
        <f>IF('申込一覧'!B85="","",'申込一覧'!F85*10000+'申込一覧'!B85)</f>
      </c>
    </row>
    <row r="66" spans="1:13" ht="13.5">
      <c r="A66">
        <f ca="1">IF('申込一覧'!B86="","",M66&amp;OFFSET('名前'!$E$44,MATCH('申込一覧'!$O$10,種別,0),0)&amp;E66)</f>
      </c>
      <c r="B66">
        <f>IF('申込一覧'!C86="","",'申込一覧'!C86&amp;IF('申込一覧'!E86="","","("&amp;RIGHT('申込一覧'!E86,2)&amp;")"))</f>
      </c>
      <c r="C66">
        <f>IF('申込一覧'!D86="","",'申込一覧'!D86)</f>
      </c>
      <c r="D66">
        <f>IF('申込一覧'!F86="","",'申込一覧'!F86)</f>
      </c>
      <c r="E66">
        <f ca="1">IF('申込一覧'!G86="","",RIGHTB((OFFSET('名前'!$P$4,MATCH('申込一覧'!G86,'名前'!$Q$5:$Q$52,0),0)),2))</f>
      </c>
      <c r="F66">
        <f>IF('申込一覧'!B86="","",'申込一覧'!$N$9)</f>
      </c>
      <c r="G66">
        <f>IF('申込一覧'!B86="","",0)</f>
      </c>
      <c r="H66">
        <f>IF('申込一覧'!B86="","",0)</f>
      </c>
      <c r="I66">
        <f>IF('申込一覧'!B86="","",'申込一覧'!B86)</f>
      </c>
      <c r="J66">
        <f>IF('申込一覧'!H86="","",INDEX('名前'!$L$4:$L$92,MATCH('申込一覧'!H86,'名前'!$M$4:$M$92,0))&amp;" "&amp;IF('申込一覧'!Q86=1,RIGHTB(10000000+'申込一覧'!I86,7),IF('申込一覧'!Q86=2,RIGHTB(100000+'申込一覧'!I86,5),"")))</f>
      </c>
      <c r="K66">
        <f>IF('申込一覧'!L86="","",INDEX('名前'!$L$4:$L$92,MATCH('申込一覧'!L86,'名前'!$M$4:$M$44,0))&amp;" "&amp;IF('申込一覧'!R86=1,RIGHTB(10000000+'申込一覧'!M86,7),IF('申込一覧'!R86=2,RIGHTB(100000+'申込一覧'!M86,5),"")))</f>
      </c>
      <c r="M66">
        <f>IF('申込一覧'!B86="","",'申込一覧'!F86*10000+'申込一覧'!B86)</f>
      </c>
    </row>
    <row r="67" spans="1:13" ht="13.5">
      <c r="A67">
        <f ca="1">IF('申込一覧'!B87="","",M67&amp;OFFSET('名前'!$E$44,MATCH('申込一覧'!$O$10,種別,0),0)&amp;E67)</f>
      </c>
      <c r="B67">
        <f>IF('申込一覧'!C87="","",'申込一覧'!C87&amp;IF('申込一覧'!E87="","","("&amp;RIGHT('申込一覧'!E87,2)&amp;")"))</f>
      </c>
      <c r="C67">
        <f>IF('申込一覧'!D87="","",'申込一覧'!D87)</f>
      </c>
      <c r="D67">
        <f>IF('申込一覧'!F87="","",'申込一覧'!F87)</f>
      </c>
      <c r="E67">
        <f ca="1">IF('申込一覧'!G87="","",RIGHTB((OFFSET('名前'!$P$4,MATCH('申込一覧'!G87,'名前'!$Q$5:$Q$52,0),0)),2))</f>
      </c>
      <c r="F67">
        <f>IF('申込一覧'!B87="","",'申込一覧'!$N$9)</f>
      </c>
      <c r="G67">
        <f>IF('申込一覧'!B87="","",0)</f>
      </c>
      <c r="H67">
        <f>IF('申込一覧'!B87="","",0)</f>
      </c>
      <c r="I67">
        <f>IF('申込一覧'!B87="","",'申込一覧'!B87)</f>
      </c>
      <c r="J67">
        <f>IF('申込一覧'!H87="","",INDEX('名前'!$L$4:$L$92,MATCH('申込一覧'!H87,'名前'!$M$4:$M$92,0))&amp;" "&amp;IF('申込一覧'!Q87=1,RIGHTB(10000000+'申込一覧'!I87,7),IF('申込一覧'!Q87=2,RIGHTB(100000+'申込一覧'!I87,5),"")))</f>
      </c>
      <c r="K67">
        <f>IF('申込一覧'!L87="","",INDEX('名前'!$L$4:$L$92,MATCH('申込一覧'!L87,'名前'!$M$4:$M$44,0))&amp;" "&amp;IF('申込一覧'!R87=1,RIGHTB(10000000+'申込一覧'!M87,7),IF('申込一覧'!R87=2,RIGHTB(100000+'申込一覧'!M87,5),"")))</f>
      </c>
      <c r="M67">
        <f>IF('申込一覧'!B87="","",'申込一覧'!F87*10000+'申込一覧'!B87)</f>
      </c>
    </row>
    <row r="68" spans="1:13" ht="13.5">
      <c r="A68">
        <f ca="1">IF('申込一覧'!B88="","",M68&amp;OFFSET('名前'!$E$44,MATCH('申込一覧'!$O$10,種別,0),0)&amp;E68)</f>
      </c>
      <c r="B68">
        <f>IF('申込一覧'!C88="","",'申込一覧'!C88&amp;IF('申込一覧'!E88="","","("&amp;RIGHT('申込一覧'!E88,2)&amp;")"))</f>
      </c>
      <c r="C68">
        <f>IF('申込一覧'!D88="","",'申込一覧'!D88)</f>
      </c>
      <c r="D68">
        <f>IF('申込一覧'!F88="","",'申込一覧'!F88)</f>
      </c>
      <c r="E68">
        <f ca="1">IF('申込一覧'!G88="","",RIGHTB((OFFSET('名前'!$P$4,MATCH('申込一覧'!G88,'名前'!$Q$5:$Q$52,0),0)),2))</f>
      </c>
      <c r="F68">
        <f>IF('申込一覧'!B88="","",'申込一覧'!$N$9)</f>
      </c>
      <c r="G68">
        <f>IF('申込一覧'!B88="","",0)</f>
      </c>
      <c r="H68">
        <f>IF('申込一覧'!B88="","",0)</f>
      </c>
      <c r="I68">
        <f>IF('申込一覧'!B88="","",'申込一覧'!B88)</f>
      </c>
      <c r="J68">
        <f>IF('申込一覧'!H88="","",INDEX('名前'!$L$4:$L$92,MATCH('申込一覧'!H88,'名前'!$M$4:$M$92,0))&amp;" "&amp;IF('申込一覧'!Q88=1,RIGHTB(10000000+'申込一覧'!I88,7),IF('申込一覧'!Q88=2,RIGHTB(100000+'申込一覧'!I88,5),"")))</f>
      </c>
      <c r="K68">
        <f>IF('申込一覧'!L88="","",INDEX('名前'!$L$4:$L$92,MATCH('申込一覧'!L88,'名前'!$M$4:$M$44,0))&amp;" "&amp;IF('申込一覧'!R88=1,RIGHTB(10000000+'申込一覧'!M88,7),IF('申込一覧'!R88=2,RIGHTB(100000+'申込一覧'!M88,5),"")))</f>
      </c>
      <c r="M68">
        <f>IF('申込一覧'!B88="","",'申込一覧'!F88*10000+'申込一覧'!B88)</f>
      </c>
    </row>
    <row r="69" spans="1:13" ht="13.5">
      <c r="A69">
        <f ca="1">IF('申込一覧'!B89="","",M69&amp;OFFSET('名前'!$E$44,MATCH('申込一覧'!$O$10,種別,0),0)&amp;E69)</f>
      </c>
      <c r="B69">
        <f>IF('申込一覧'!C89="","",'申込一覧'!C89&amp;IF('申込一覧'!E89="","","("&amp;RIGHT('申込一覧'!E89,2)&amp;")"))</f>
      </c>
      <c r="C69">
        <f>IF('申込一覧'!D89="","",'申込一覧'!D89)</f>
      </c>
      <c r="D69">
        <f>IF('申込一覧'!F89="","",'申込一覧'!F89)</f>
      </c>
      <c r="E69">
        <f ca="1">IF('申込一覧'!G89="","",RIGHTB((OFFSET('名前'!$P$4,MATCH('申込一覧'!G89,'名前'!$Q$5:$Q$52,0),0)),2))</f>
      </c>
      <c r="F69">
        <f>IF('申込一覧'!B89="","",'申込一覧'!$N$9)</f>
      </c>
      <c r="G69">
        <f>IF('申込一覧'!B89="","",0)</f>
      </c>
      <c r="H69">
        <f>IF('申込一覧'!B89="","",0)</f>
      </c>
      <c r="I69">
        <f>IF('申込一覧'!B89="","",'申込一覧'!B89)</f>
      </c>
      <c r="J69">
        <f>IF('申込一覧'!H89="","",INDEX('名前'!$L$4:$L$92,MATCH('申込一覧'!H89,'名前'!$M$4:$M$92,0))&amp;" "&amp;IF('申込一覧'!Q89=1,RIGHTB(10000000+'申込一覧'!I89,7),IF('申込一覧'!Q89=2,RIGHTB(100000+'申込一覧'!I89,5),"")))</f>
      </c>
      <c r="K69">
        <f>IF('申込一覧'!L89="","",INDEX('名前'!$L$4:$L$92,MATCH('申込一覧'!L89,'名前'!$M$4:$M$44,0))&amp;" "&amp;IF('申込一覧'!R89=1,RIGHTB(10000000+'申込一覧'!M89,7),IF('申込一覧'!R89=2,RIGHTB(100000+'申込一覧'!M89,5),"")))</f>
      </c>
      <c r="M69">
        <f>IF('申込一覧'!B89="","",'申込一覧'!F89*10000+'申込一覧'!B89)</f>
      </c>
    </row>
    <row r="70" spans="1:13" ht="13.5">
      <c r="A70">
        <f ca="1">IF('申込一覧'!B90="","",M70&amp;OFFSET('名前'!$E$44,MATCH('申込一覧'!$O$10,種別,0),0)&amp;E70)</f>
      </c>
      <c r="B70">
        <f>IF('申込一覧'!C90="","",'申込一覧'!C90&amp;IF('申込一覧'!E90="","","("&amp;RIGHT('申込一覧'!E90,2)&amp;")"))</f>
      </c>
      <c r="C70">
        <f>IF('申込一覧'!D90="","",'申込一覧'!D90)</f>
      </c>
      <c r="D70">
        <f>IF('申込一覧'!F90="","",'申込一覧'!F90)</f>
      </c>
      <c r="E70">
        <f ca="1">IF('申込一覧'!G90="","",RIGHTB((OFFSET('名前'!$P$4,MATCH('申込一覧'!G90,'名前'!$Q$5:$Q$52,0),0)),2))</f>
      </c>
      <c r="F70">
        <f>IF('申込一覧'!B90="","",'申込一覧'!$N$9)</f>
      </c>
      <c r="G70">
        <f>IF('申込一覧'!B90="","",0)</f>
      </c>
      <c r="H70">
        <f>IF('申込一覧'!B90="","",0)</f>
      </c>
      <c r="I70">
        <f>IF('申込一覧'!B90="","",'申込一覧'!B90)</f>
      </c>
      <c r="J70">
        <f>IF('申込一覧'!H90="","",INDEX('名前'!$L$4:$L$92,MATCH('申込一覧'!H90,'名前'!$M$4:$M$92,0))&amp;" "&amp;IF('申込一覧'!Q90=1,RIGHTB(10000000+'申込一覧'!I90,7),IF('申込一覧'!Q90=2,RIGHTB(100000+'申込一覧'!I90,5),"")))</f>
      </c>
      <c r="K70">
        <f>IF('申込一覧'!L90="","",INDEX('名前'!$L$4:$L$92,MATCH('申込一覧'!L90,'名前'!$M$4:$M$44,0))&amp;" "&amp;IF('申込一覧'!R90=1,RIGHTB(10000000+'申込一覧'!M90,7),IF('申込一覧'!R90=2,RIGHTB(100000+'申込一覧'!M90,5),"")))</f>
      </c>
      <c r="M70">
        <f>IF('申込一覧'!B90="","",'申込一覧'!F90*10000+'申込一覧'!B90)</f>
      </c>
    </row>
    <row r="71" spans="1:13" ht="13.5">
      <c r="A71">
        <f ca="1">IF('申込一覧'!B91="","",M71&amp;OFFSET('名前'!$E$44,MATCH('申込一覧'!$O$10,種別,0),0)&amp;E71)</f>
      </c>
      <c r="B71">
        <f>IF('申込一覧'!C91="","",'申込一覧'!C91&amp;IF('申込一覧'!E91="","","("&amp;RIGHT('申込一覧'!E91,2)&amp;")"))</f>
      </c>
      <c r="C71">
        <f>IF('申込一覧'!D91="","",'申込一覧'!D91)</f>
      </c>
      <c r="D71">
        <f>IF('申込一覧'!F91="","",'申込一覧'!F91)</f>
      </c>
      <c r="E71">
        <f ca="1">IF('申込一覧'!G91="","",RIGHTB((OFFSET('名前'!$P$4,MATCH('申込一覧'!G91,'名前'!$Q$5:$Q$52,0),0)),2))</f>
      </c>
      <c r="F71">
        <f>IF('申込一覧'!B91="","",'申込一覧'!$N$9)</f>
      </c>
      <c r="G71">
        <f>IF('申込一覧'!B91="","",0)</f>
      </c>
      <c r="H71">
        <f>IF('申込一覧'!B91="","",0)</f>
      </c>
      <c r="I71">
        <f>IF('申込一覧'!B91="","",'申込一覧'!B91)</f>
      </c>
      <c r="J71">
        <f>IF('申込一覧'!H91="","",INDEX('名前'!$L$4:$L$92,MATCH('申込一覧'!H91,'名前'!$M$4:$M$92,0))&amp;" "&amp;IF('申込一覧'!Q91=1,RIGHTB(10000000+'申込一覧'!I91,7),IF('申込一覧'!Q91=2,RIGHTB(100000+'申込一覧'!I91,5),"")))</f>
      </c>
      <c r="K71">
        <f>IF('申込一覧'!L91="","",INDEX('名前'!$L$4:$L$92,MATCH('申込一覧'!L91,'名前'!$M$4:$M$44,0))&amp;" "&amp;IF('申込一覧'!R91=1,RIGHTB(10000000+'申込一覧'!M91,7),IF('申込一覧'!R91=2,RIGHTB(100000+'申込一覧'!M91,5),"")))</f>
      </c>
      <c r="M71">
        <f>IF('申込一覧'!B91="","",'申込一覧'!F91*10000+'申込一覧'!B91)</f>
      </c>
    </row>
    <row r="72" spans="1:13" ht="13.5">
      <c r="A72">
        <f ca="1">IF('申込一覧'!B92="","",M72&amp;OFFSET('名前'!$E$44,MATCH('申込一覧'!$O$10,種別,0),0)&amp;E72)</f>
      </c>
      <c r="B72">
        <f>IF('申込一覧'!C92="","",'申込一覧'!C92&amp;IF('申込一覧'!E92="","","("&amp;RIGHT('申込一覧'!E92,2)&amp;")"))</f>
      </c>
      <c r="C72">
        <f>IF('申込一覧'!D92="","",'申込一覧'!D92)</f>
      </c>
      <c r="D72">
        <f>IF('申込一覧'!F92="","",'申込一覧'!F92)</f>
      </c>
      <c r="E72">
        <f ca="1">IF('申込一覧'!G92="","",RIGHTB((OFFSET('名前'!$P$4,MATCH('申込一覧'!G92,'名前'!$Q$5:$Q$52,0),0)),2))</f>
      </c>
      <c r="F72">
        <f>IF('申込一覧'!B92="","",'申込一覧'!$N$9)</f>
      </c>
      <c r="G72">
        <f>IF('申込一覧'!B92="","",0)</f>
      </c>
      <c r="H72">
        <f>IF('申込一覧'!B92="","",0)</f>
      </c>
      <c r="I72">
        <f>IF('申込一覧'!B92="","",'申込一覧'!B92)</f>
      </c>
      <c r="J72">
        <f>IF('申込一覧'!H92="","",INDEX('名前'!$L$4:$L$92,MATCH('申込一覧'!H92,'名前'!$M$4:$M$92,0))&amp;" "&amp;IF('申込一覧'!Q92=1,RIGHTB(10000000+'申込一覧'!I92,7),IF('申込一覧'!Q92=2,RIGHTB(100000+'申込一覧'!I92,5),"")))</f>
      </c>
      <c r="K72">
        <f>IF('申込一覧'!L92="","",INDEX('名前'!$L$4:$L$92,MATCH('申込一覧'!L92,'名前'!$M$4:$M$44,0))&amp;" "&amp;IF('申込一覧'!R92=1,RIGHTB(10000000+'申込一覧'!M92,7),IF('申込一覧'!R92=2,RIGHTB(100000+'申込一覧'!M92,5),"")))</f>
      </c>
      <c r="M72">
        <f>IF('申込一覧'!B92="","",'申込一覧'!F92*10000+'申込一覧'!B92)</f>
      </c>
    </row>
    <row r="73" spans="1:13" ht="13.5">
      <c r="A73">
        <f ca="1">IF('申込一覧'!B93="","",M73&amp;OFFSET('名前'!$E$44,MATCH('申込一覧'!$O$10,種別,0),0)&amp;E73)</f>
      </c>
      <c r="B73">
        <f>IF('申込一覧'!C93="","",'申込一覧'!C93&amp;IF('申込一覧'!E93="","","("&amp;RIGHT('申込一覧'!E93,2)&amp;")"))</f>
      </c>
      <c r="C73">
        <f>IF('申込一覧'!D93="","",'申込一覧'!D93)</f>
      </c>
      <c r="D73">
        <f>IF('申込一覧'!F93="","",'申込一覧'!F93)</f>
      </c>
      <c r="E73">
        <f ca="1">IF('申込一覧'!G93="","",RIGHTB((OFFSET('名前'!$P$4,MATCH('申込一覧'!G93,'名前'!$Q$5:$Q$52,0),0)),2))</f>
      </c>
      <c r="F73">
        <f>IF('申込一覧'!B93="","",'申込一覧'!$N$9)</f>
      </c>
      <c r="G73">
        <f>IF('申込一覧'!B93="","",0)</f>
      </c>
      <c r="H73">
        <f>IF('申込一覧'!B93="","",0)</f>
      </c>
      <c r="I73">
        <f>IF('申込一覧'!B93="","",'申込一覧'!B93)</f>
      </c>
      <c r="J73">
        <f>IF('申込一覧'!H93="","",INDEX('名前'!$L$4:$L$92,MATCH('申込一覧'!H93,'名前'!$M$4:$M$92,0))&amp;" "&amp;IF('申込一覧'!Q93=1,RIGHTB(10000000+'申込一覧'!I93,7),IF('申込一覧'!Q93=2,RIGHTB(100000+'申込一覧'!I93,5),"")))</f>
      </c>
      <c r="K73">
        <f>IF('申込一覧'!L93="","",INDEX('名前'!$L$4:$L$92,MATCH('申込一覧'!L93,'名前'!$M$4:$M$44,0))&amp;" "&amp;IF('申込一覧'!R93=1,RIGHTB(10000000+'申込一覧'!M93,7),IF('申込一覧'!R93=2,RIGHTB(100000+'申込一覧'!M93,5),"")))</f>
      </c>
      <c r="M73">
        <f>IF('申込一覧'!B93="","",'申込一覧'!F93*10000+'申込一覧'!B93)</f>
      </c>
    </row>
    <row r="74" spans="1:13" ht="13.5">
      <c r="A74">
        <f ca="1">IF('申込一覧'!B94="","",M74&amp;OFFSET('名前'!$E$44,MATCH('申込一覧'!$O$10,種別,0),0)&amp;E74)</f>
      </c>
      <c r="B74">
        <f>IF('申込一覧'!C94="","",'申込一覧'!C94&amp;IF('申込一覧'!E94="","","("&amp;RIGHT('申込一覧'!E94,2)&amp;")"))</f>
      </c>
      <c r="C74">
        <f>IF('申込一覧'!D94="","",'申込一覧'!D94)</f>
      </c>
      <c r="D74">
        <f>IF('申込一覧'!F94="","",'申込一覧'!F94)</f>
      </c>
      <c r="E74">
        <f ca="1">IF('申込一覧'!G94="","",RIGHTB((OFFSET('名前'!$P$4,MATCH('申込一覧'!G94,'名前'!$Q$5:$Q$52,0),0)),2))</f>
      </c>
      <c r="F74">
        <f>IF('申込一覧'!B94="","",'申込一覧'!$N$9)</f>
      </c>
      <c r="G74">
        <f>IF('申込一覧'!B94="","",0)</f>
      </c>
      <c r="H74">
        <f>IF('申込一覧'!B94="","",0)</f>
      </c>
      <c r="I74">
        <f>IF('申込一覧'!B94="","",'申込一覧'!B94)</f>
      </c>
      <c r="J74">
        <f>IF('申込一覧'!H94="","",INDEX('名前'!$L$4:$L$92,MATCH('申込一覧'!H94,'名前'!$M$4:$M$92,0))&amp;" "&amp;IF('申込一覧'!Q94=1,RIGHTB(10000000+'申込一覧'!I94,7),IF('申込一覧'!Q94=2,RIGHTB(100000+'申込一覧'!I94,5),"")))</f>
      </c>
      <c r="K74">
        <f>IF('申込一覧'!L94="","",INDEX('名前'!$L$4:$L$92,MATCH('申込一覧'!L94,'名前'!$M$4:$M$44,0))&amp;" "&amp;IF('申込一覧'!R94=1,RIGHTB(10000000+'申込一覧'!M94,7),IF('申込一覧'!R94=2,RIGHTB(100000+'申込一覧'!M94,5),"")))</f>
      </c>
      <c r="M74">
        <f>IF('申込一覧'!B94="","",'申込一覧'!F94*10000+'申込一覧'!B94)</f>
      </c>
    </row>
    <row r="75" spans="1:13" ht="13.5">
      <c r="A75">
        <f ca="1">IF('申込一覧'!B95="","",M75&amp;OFFSET('名前'!$E$44,MATCH('申込一覧'!$O$10,種別,0),0)&amp;E75)</f>
      </c>
      <c r="B75">
        <f>IF('申込一覧'!C95="","",'申込一覧'!C95&amp;IF('申込一覧'!E95="","","("&amp;RIGHT('申込一覧'!E95,2)&amp;")"))</f>
      </c>
      <c r="C75">
        <f>IF('申込一覧'!D95="","",'申込一覧'!D95)</f>
      </c>
      <c r="D75">
        <f>IF('申込一覧'!F95="","",'申込一覧'!F95)</f>
      </c>
      <c r="E75">
        <f ca="1">IF('申込一覧'!G95="","",RIGHTB((OFFSET('名前'!$P$4,MATCH('申込一覧'!G95,'名前'!$Q$5:$Q$52,0),0)),2))</f>
      </c>
      <c r="F75">
        <f>IF('申込一覧'!B95="","",'申込一覧'!$N$9)</f>
      </c>
      <c r="G75">
        <f>IF('申込一覧'!B95="","",0)</f>
      </c>
      <c r="H75">
        <f>IF('申込一覧'!B95="","",0)</f>
      </c>
      <c r="I75">
        <f>IF('申込一覧'!B95="","",'申込一覧'!B95)</f>
      </c>
      <c r="J75">
        <f>IF('申込一覧'!H95="","",INDEX('名前'!$L$4:$L$92,MATCH('申込一覧'!H95,'名前'!$M$4:$M$92,0))&amp;" "&amp;IF('申込一覧'!Q95=1,RIGHTB(10000000+'申込一覧'!I95,7),IF('申込一覧'!Q95=2,RIGHTB(100000+'申込一覧'!I95,5),"")))</f>
      </c>
      <c r="K75">
        <f>IF('申込一覧'!L95="","",INDEX('名前'!$L$4:$L$92,MATCH('申込一覧'!L95,'名前'!$M$4:$M$44,0))&amp;" "&amp;IF('申込一覧'!R95=1,RIGHTB(10000000+'申込一覧'!M95,7),IF('申込一覧'!R95=2,RIGHTB(100000+'申込一覧'!M95,5),"")))</f>
      </c>
      <c r="M75">
        <f>IF('申込一覧'!B95="","",'申込一覧'!F95*10000+'申込一覧'!B95)</f>
      </c>
    </row>
    <row r="76" spans="1:13" ht="13.5">
      <c r="A76">
        <f ca="1">IF('申込一覧'!B96="","",M76&amp;OFFSET('名前'!$E$44,MATCH('申込一覧'!$O$10,種別,0),0)&amp;E76)</f>
      </c>
      <c r="B76">
        <f>IF('申込一覧'!C96="","",'申込一覧'!C96&amp;IF('申込一覧'!E96="","","("&amp;RIGHT('申込一覧'!E96,2)&amp;")"))</f>
      </c>
      <c r="C76">
        <f>IF('申込一覧'!D96="","",'申込一覧'!D96)</f>
      </c>
      <c r="D76">
        <f>IF('申込一覧'!F96="","",'申込一覧'!F96)</f>
      </c>
      <c r="E76">
        <f ca="1">IF('申込一覧'!G96="","",RIGHTB((OFFSET('名前'!$P$4,MATCH('申込一覧'!G96,'名前'!$Q$5:$Q$52,0),0)),2))</f>
      </c>
      <c r="F76">
        <f>IF('申込一覧'!B96="","",'申込一覧'!$N$9)</f>
      </c>
      <c r="G76">
        <f>IF('申込一覧'!B96="","",0)</f>
      </c>
      <c r="H76">
        <f>IF('申込一覧'!B96="","",0)</f>
      </c>
      <c r="I76">
        <f>IF('申込一覧'!B96="","",'申込一覧'!B96)</f>
      </c>
      <c r="J76">
        <f>IF('申込一覧'!H96="","",INDEX('名前'!$L$4:$L$92,MATCH('申込一覧'!H96,'名前'!$M$4:$M$92,0))&amp;" "&amp;IF('申込一覧'!Q96=1,RIGHTB(10000000+'申込一覧'!I96,7),IF('申込一覧'!Q96=2,RIGHTB(100000+'申込一覧'!I96,5),"")))</f>
      </c>
      <c r="K76">
        <f>IF('申込一覧'!L96="","",INDEX('名前'!$L$4:$L$92,MATCH('申込一覧'!L96,'名前'!$M$4:$M$44,0))&amp;" "&amp;IF('申込一覧'!R96=1,RIGHTB(10000000+'申込一覧'!M96,7),IF('申込一覧'!R96=2,RIGHTB(100000+'申込一覧'!M96,5),"")))</f>
      </c>
      <c r="M76">
        <f>IF('申込一覧'!B96="","",'申込一覧'!F96*10000+'申込一覧'!B96)</f>
      </c>
    </row>
    <row r="77" spans="1:13" ht="13.5">
      <c r="A77">
        <f ca="1">IF('申込一覧'!B97="","",M77&amp;OFFSET('名前'!$E$44,MATCH('申込一覧'!$O$10,種別,0),0)&amp;E77)</f>
      </c>
      <c r="B77">
        <f>IF('申込一覧'!C97="","",'申込一覧'!C97&amp;IF('申込一覧'!E97="","","("&amp;RIGHT('申込一覧'!E97,2)&amp;")"))</f>
      </c>
      <c r="C77">
        <f>IF('申込一覧'!D97="","",'申込一覧'!D97)</f>
      </c>
      <c r="D77">
        <f>IF('申込一覧'!F97="","",'申込一覧'!F97)</f>
      </c>
      <c r="E77">
        <f ca="1">IF('申込一覧'!G97="","",RIGHTB((OFFSET('名前'!$P$4,MATCH('申込一覧'!G97,'名前'!$Q$5:$Q$52,0),0)),2))</f>
      </c>
      <c r="F77">
        <f>IF('申込一覧'!B97="","",'申込一覧'!$N$9)</f>
      </c>
      <c r="G77">
        <f>IF('申込一覧'!B97="","",0)</f>
      </c>
      <c r="H77">
        <f>IF('申込一覧'!B97="","",0)</f>
      </c>
      <c r="I77">
        <f>IF('申込一覧'!B97="","",'申込一覧'!B97)</f>
      </c>
      <c r="J77">
        <f>IF('申込一覧'!H97="","",INDEX('名前'!$L$4:$L$92,MATCH('申込一覧'!H97,'名前'!$M$4:$M$92,0))&amp;" "&amp;IF('申込一覧'!Q97=1,RIGHTB(10000000+'申込一覧'!I97,7),IF('申込一覧'!Q97=2,RIGHTB(100000+'申込一覧'!I97,5),"")))</f>
      </c>
      <c r="K77">
        <f>IF('申込一覧'!L97="","",INDEX('名前'!$L$4:$L$92,MATCH('申込一覧'!L97,'名前'!$M$4:$M$44,0))&amp;" "&amp;IF('申込一覧'!R97=1,RIGHTB(10000000+'申込一覧'!M97,7),IF('申込一覧'!R97=2,RIGHTB(100000+'申込一覧'!M97,5),"")))</f>
      </c>
      <c r="M77">
        <f>IF('申込一覧'!B97="","",'申込一覧'!F97*10000+'申込一覧'!B97)</f>
      </c>
    </row>
    <row r="78" spans="1:13" ht="13.5">
      <c r="A78">
        <f ca="1">IF('申込一覧'!B98="","",M78&amp;OFFSET('名前'!$E$44,MATCH('申込一覧'!$O$10,種別,0),0)&amp;E78)</f>
      </c>
      <c r="B78">
        <f>IF('申込一覧'!C98="","",'申込一覧'!C98&amp;IF('申込一覧'!E98="","","("&amp;RIGHT('申込一覧'!E98,2)&amp;")"))</f>
      </c>
      <c r="C78">
        <f>IF('申込一覧'!D98="","",'申込一覧'!D98)</f>
      </c>
      <c r="D78">
        <f>IF('申込一覧'!F98="","",'申込一覧'!F98)</f>
      </c>
      <c r="E78">
        <f ca="1">IF('申込一覧'!G98="","",RIGHTB((OFFSET('名前'!$P$4,MATCH('申込一覧'!G98,'名前'!$Q$5:$Q$52,0),0)),2))</f>
      </c>
      <c r="F78">
        <f>IF('申込一覧'!B98="","",'申込一覧'!$N$9)</f>
      </c>
      <c r="G78">
        <f>IF('申込一覧'!B98="","",0)</f>
      </c>
      <c r="H78">
        <f>IF('申込一覧'!B98="","",0)</f>
      </c>
      <c r="I78">
        <f>IF('申込一覧'!B98="","",'申込一覧'!B98)</f>
      </c>
      <c r="J78">
        <f>IF('申込一覧'!H98="","",INDEX('名前'!$L$4:$L$92,MATCH('申込一覧'!H98,'名前'!$M$4:$M$92,0))&amp;" "&amp;IF('申込一覧'!Q98=1,RIGHTB(10000000+'申込一覧'!I98,7),IF('申込一覧'!Q98=2,RIGHTB(100000+'申込一覧'!I98,5),"")))</f>
      </c>
      <c r="K78">
        <f>IF('申込一覧'!L98="","",INDEX('名前'!$L$4:$L$92,MATCH('申込一覧'!L98,'名前'!$M$4:$M$44,0))&amp;" "&amp;IF('申込一覧'!R98=1,RIGHTB(10000000+'申込一覧'!M98,7),IF('申込一覧'!R98=2,RIGHTB(100000+'申込一覧'!M98,5),"")))</f>
      </c>
      <c r="M78">
        <f>IF('申込一覧'!B98="","",'申込一覧'!F98*10000+'申込一覧'!B98)</f>
      </c>
    </row>
    <row r="79" spans="1:13" ht="13.5">
      <c r="A79">
        <f ca="1">IF('申込一覧'!B99="","",M79&amp;OFFSET('名前'!$E$44,MATCH('申込一覧'!$O$10,種別,0),0)&amp;E79)</f>
      </c>
      <c r="B79">
        <f>IF('申込一覧'!C99="","",'申込一覧'!C99&amp;IF('申込一覧'!E99="","","("&amp;RIGHT('申込一覧'!E99,2)&amp;")"))</f>
      </c>
      <c r="C79">
        <f>IF('申込一覧'!D99="","",'申込一覧'!D99)</f>
      </c>
      <c r="D79">
        <f>IF('申込一覧'!F99="","",'申込一覧'!F99)</f>
      </c>
      <c r="E79">
        <f ca="1">IF('申込一覧'!G99="","",RIGHTB((OFFSET('名前'!$P$4,MATCH('申込一覧'!G99,'名前'!$Q$5:$Q$52,0),0)),2))</f>
      </c>
      <c r="F79">
        <f>IF('申込一覧'!B99="","",'申込一覧'!$N$9)</f>
      </c>
      <c r="G79">
        <f>IF('申込一覧'!B99="","",0)</f>
      </c>
      <c r="H79">
        <f>IF('申込一覧'!B99="","",0)</f>
      </c>
      <c r="I79">
        <f>IF('申込一覧'!B99="","",'申込一覧'!B99)</f>
      </c>
      <c r="J79">
        <f>IF('申込一覧'!H99="","",INDEX('名前'!$L$4:$L$92,MATCH('申込一覧'!H99,'名前'!$M$4:$M$92,0))&amp;" "&amp;IF('申込一覧'!Q99=1,RIGHTB(10000000+'申込一覧'!I99,7),IF('申込一覧'!Q99=2,RIGHTB(100000+'申込一覧'!I99,5),"")))</f>
      </c>
      <c r="K79">
        <f>IF('申込一覧'!L99="","",INDEX('名前'!$L$4:$L$92,MATCH('申込一覧'!L99,'名前'!$M$4:$M$44,0))&amp;" "&amp;IF('申込一覧'!R99=1,RIGHTB(10000000+'申込一覧'!M99,7),IF('申込一覧'!R99=2,RIGHTB(100000+'申込一覧'!M99,5),"")))</f>
      </c>
      <c r="M79">
        <f>IF('申込一覧'!B99="","",'申込一覧'!F99*10000+'申込一覧'!B99)</f>
      </c>
    </row>
    <row r="80" spans="1:13" ht="13.5">
      <c r="A80">
        <f ca="1">IF('申込一覧'!B100="","",M80&amp;OFFSET('名前'!$E$44,MATCH('申込一覧'!$O$10,種別,0),0)&amp;E80)</f>
      </c>
      <c r="B80">
        <f>IF('申込一覧'!C100="","",'申込一覧'!C100&amp;IF('申込一覧'!E100="","","("&amp;RIGHT('申込一覧'!E100,2)&amp;")"))</f>
      </c>
      <c r="C80">
        <f>IF('申込一覧'!D100="","",'申込一覧'!D100)</f>
      </c>
      <c r="D80">
        <f>IF('申込一覧'!F100="","",'申込一覧'!F100)</f>
      </c>
      <c r="E80">
        <f ca="1">IF('申込一覧'!G100="","",RIGHTB((OFFSET('名前'!$P$4,MATCH('申込一覧'!G100,'名前'!$Q$5:$Q$52,0),0)),2))</f>
      </c>
      <c r="F80">
        <f>IF('申込一覧'!B100="","",'申込一覧'!$N$9)</f>
      </c>
      <c r="G80">
        <f>IF('申込一覧'!B100="","",0)</f>
      </c>
      <c r="H80">
        <f>IF('申込一覧'!B100="","",0)</f>
      </c>
      <c r="I80">
        <f>IF('申込一覧'!B100="","",'申込一覧'!B100)</f>
      </c>
      <c r="J80">
        <f>IF('申込一覧'!H100="","",INDEX('名前'!$L$4:$L$92,MATCH('申込一覧'!H100,'名前'!$M$4:$M$92,0))&amp;" "&amp;IF('申込一覧'!Q100=1,RIGHTB(10000000+'申込一覧'!I100,7),IF('申込一覧'!Q100=2,RIGHTB(100000+'申込一覧'!I100,5),"")))</f>
      </c>
      <c r="K80">
        <f>IF('申込一覧'!L100="","",INDEX('名前'!$L$4:$L$92,MATCH('申込一覧'!L100,'名前'!$M$4:$M$44,0))&amp;" "&amp;IF('申込一覧'!R100=1,RIGHTB(10000000+'申込一覧'!M100,7),IF('申込一覧'!R100=2,RIGHTB(100000+'申込一覧'!M100,5),"")))</f>
      </c>
      <c r="M80">
        <f>IF('申込一覧'!B100="","",'申込一覧'!F100*10000+'申込一覧'!B100)</f>
      </c>
    </row>
    <row r="81" spans="1:13" ht="13.5">
      <c r="A81">
        <f ca="1">IF('申込一覧'!B101="","",M81&amp;OFFSET('名前'!$E$44,MATCH('申込一覧'!$O$10,種別,0),0)&amp;E81)</f>
      </c>
      <c r="B81">
        <f>IF('申込一覧'!C101="","",'申込一覧'!C101&amp;IF('申込一覧'!E101="","","("&amp;RIGHT('申込一覧'!E101,2)&amp;")"))</f>
      </c>
      <c r="C81">
        <f>IF('申込一覧'!D101="","",'申込一覧'!D101)</f>
      </c>
      <c r="D81">
        <f>IF('申込一覧'!F101="","",'申込一覧'!F101)</f>
      </c>
      <c r="E81">
        <f ca="1">IF('申込一覧'!G101="","",RIGHTB((OFFSET('名前'!$P$4,MATCH('申込一覧'!G101,'名前'!$Q$5:$Q$52,0),0)),2))</f>
      </c>
      <c r="F81">
        <f>IF('申込一覧'!B101="","",'申込一覧'!$N$9)</f>
      </c>
      <c r="G81">
        <f>IF('申込一覧'!B101="","",0)</f>
      </c>
      <c r="H81">
        <f>IF('申込一覧'!B101="","",0)</f>
      </c>
      <c r="I81">
        <f>IF('申込一覧'!B101="","",'申込一覧'!B101)</f>
      </c>
      <c r="J81">
        <f>IF('申込一覧'!H101="","",INDEX('名前'!$L$4:$L$92,MATCH('申込一覧'!H101,'名前'!$M$4:$M$92,0))&amp;" "&amp;IF('申込一覧'!Q101=1,RIGHTB(10000000+'申込一覧'!I101,7),IF('申込一覧'!Q101=2,RIGHTB(100000+'申込一覧'!I101,5),"")))</f>
      </c>
      <c r="K81">
        <f>IF('申込一覧'!L101="","",INDEX('名前'!$L$4:$L$92,MATCH('申込一覧'!L101,'名前'!$M$4:$M$44,0))&amp;" "&amp;IF('申込一覧'!R101=1,RIGHTB(10000000+'申込一覧'!M101,7),IF('申込一覧'!R101=2,RIGHTB(100000+'申込一覧'!M101,5),"")))</f>
      </c>
      <c r="M81">
        <f>IF('申込一覧'!B101="","",'申込一覧'!F101*10000+'申込一覧'!B101)</f>
      </c>
    </row>
    <row r="82" spans="1:13" ht="13.5">
      <c r="A82">
        <f ca="1">IF('申込一覧'!B102="","",M82&amp;OFFSET('名前'!$E$44,MATCH('申込一覧'!$O$10,種別,0),0)&amp;E82)</f>
      </c>
      <c r="B82">
        <f>IF('申込一覧'!C102="","",'申込一覧'!C102&amp;IF('申込一覧'!E102="","","("&amp;RIGHT('申込一覧'!E102,2)&amp;")"))</f>
      </c>
      <c r="C82">
        <f>IF('申込一覧'!D102="","",'申込一覧'!D102)</f>
      </c>
      <c r="D82">
        <f>IF('申込一覧'!F102="","",'申込一覧'!F102)</f>
      </c>
      <c r="E82">
        <f ca="1">IF('申込一覧'!G102="","",RIGHTB((OFFSET('名前'!$P$4,MATCH('申込一覧'!G102,'名前'!$Q$5:$Q$52,0),0)),2))</f>
      </c>
      <c r="F82">
        <f>IF('申込一覧'!B102="","",'申込一覧'!$N$9)</f>
      </c>
      <c r="G82">
        <f>IF('申込一覧'!B102="","",0)</f>
      </c>
      <c r="H82">
        <f>IF('申込一覧'!B102="","",0)</f>
      </c>
      <c r="I82">
        <f>IF('申込一覧'!B102="","",'申込一覧'!B102)</f>
      </c>
      <c r="J82">
        <f>IF('申込一覧'!H102="","",INDEX('名前'!$L$4:$L$92,MATCH('申込一覧'!H102,'名前'!$M$4:$M$92,0))&amp;" "&amp;IF('申込一覧'!Q102=1,RIGHTB(10000000+'申込一覧'!I102,7),IF('申込一覧'!Q102=2,RIGHTB(100000+'申込一覧'!I102,5),"")))</f>
      </c>
      <c r="K82">
        <f>IF('申込一覧'!L102="","",INDEX('名前'!$L$4:$L$92,MATCH('申込一覧'!L102,'名前'!$M$4:$M$44,0))&amp;" "&amp;IF('申込一覧'!R102=1,RIGHTB(10000000+'申込一覧'!M102,7),IF('申込一覧'!R102=2,RIGHTB(100000+'申込一覧'!M102,5),"")))</f>
      </c>
      <c r="M82">
        <f>IF('申込一覧'!B102="","",'申込一覧'!F102*10000+'申込一覧'!B102)</f>
      </c>
    </row>
    <row r="83" spans="1:13" ht="13.5">
      <c r="A83">
        <f ca="1">IF('申込一覧'!B103="","",M83&amp;OFFSET('名前'!$E$44,MATCH('申込一覧'!$O$10,種別,0),0)&amp;E83)</f>
      </c>
      <c r="B83">
        <f>IF('申込一覧'!C103="","",'申込一覧'!C103&amp;IF('申込一覧'!E103="","","("&amp;RIGHT('申込一覧'!E103,2)&amp;")"))</f>
      </c>
      <c r="C83">
        <f>IF('申込一覧'!D103="","",'申込一覧'!D103)</f>
      </c>
      <c r="D83">
        <f>IF('申込一覧'!F103="","",'申込一覧'!F103)</f>
      </c>
      <c r="E83">
        <f ca="1">IF('申込一覧'!G103="","",RIGHTB((OFFSET('名前'!$P$4,MATCH('申込一覧'!G103,'名前'!$Q$5:$Q$52,0),0)),2))</f>
      </c>
      <c r="F83">
        <f>IF('申込一覧'!B103="","",'申込一覧'!$N$9)</f>
      </c>
      <c r="G83">
        <f>IF('申込一覧'!B103="","",0)</f>
      </c>
      <c r="H83">
        <f>IF('申込一覧'!B103="","",0)</f>
      </c>
      <c r="I83">
        <f>IF('申込一覧'!B103="","",'申込一覧'!B103)</f>
      </c>
      <c r="J83">
        <f>IF('申込一覧'!H103="","",INDEX('名前'!$L$4:$L$92,MATCH('申込一覧'!H103,'名前'!$M$4:$M$92,0))&amp;" "&amp;IF('申込一覧'!Q103=1,RIGHTB(10000000+'申込一覧'!I103,7),IF('申込一覧'!Q103=2,RIGHTB(100000+'申込一覧'!I103,5),"")))</f>
      </c>
      <c r="K83">
        <f>IF('申込一覧'!L103="","",INDEX('名前'!$L$4:$L$92,MATCH('申込一覧'!L103,'名前'!$M$4:$M$44,0))&amp;" "&amp;IF('申込一覧'!R103=1,RIGHTB(10000000+'申込一覧'!M103,7),IF('申込一覧'!R103=2,RIGHTB(100000+'申込一覧'!M103,5),"")))</f>
      </c>
      <c r="M83">
        <f>IF('申込一覧'!B103="","",'申込一覧'!F103*10000+'申込一覧'!B103)</f>
      </c>
    </row>
    <row r="84" spans="1:13" ht="13.5">
      <c r="A84">
        <f ca="1">IF('申込一覧'!B104="","",M84&amp;OFFSET('名前'!$E$44,MATCH('申込一覧'!$O$10,種別,0),0)&amp;E84)</f>
      </c>
      <c r="B84">
        <f>IF('申込一覧'!C104="","",'申込一覧'!C104&amp;IF('申込一覧'!E104="","","("&amp;RIGHT('申込一覧'!E104,2)&amp;")"))</f>
      </c>
      <c r="C84">
        <f>IF('申込一覧'!D104="","",'申込一覧'!D104)</f>
      </c>
      <c r="D84">
        <f>IF('申込一覧'!F104="","",'申込一覧'!F104)</f>
      </c>
      <c r="E84">
        <f ca="1">IF('申込一覧'!G104="","",RIGHTB((OFFSET('名前'!$P$4,MATCH('申込一覧'!G104,'名前'!$Q$5:$Q$52,0),0)),2))</f>
      </c>
      <c r="F84">
        <f>IF('申込一覧'!B104="","",'申込一覧'!$N$9)</f>
      </c>
      <c r="G84">
        <f>IF('申込一覧'!B104="","",0)</f>
      </c>
      <c r="H84">
        <f>IF('申込一覧'!B104="","",0)</f>
      </c>
      <c r="I84">
        <f>IF('申込一覧'!B104="","",'申込一覧'!B104)</f>
      </c>
      <c r="J84">
        <f>IF('申込一覧'!H104="","",INDEX('名前'!$L$4:$L$92,MATCH('申込一覧'!H104,'名前'!$M$4:$M$92,0))&amp;" "&amp;IF('申込一覧'!Q104=1,RIGHTB(10000000+'申込一覧'!I104,7),IF('申込一覧'!Q104=2,RIGHTB(100000+'申込一覧'!I104,5),"")))</f>
      </c>
      <c r="K84">
        <f>IF('申込一覧'!L104="","",INDEX('名前'!$L$4:$L$92,MATCH('申込一覧'!L104,'名前'!$M$4:$M$44,0))&amp;" "&amp;IF('申込一覧'!R104=1,RIGHTB(10000000+'申込一覧'!M104,7),IF('申込一覧'!R104=2,RIGHTB(100000+'申込一覧'!M104,5),"")))</f>
      </c>
      <c r="M84">
        <f>IF('申込一覧'!B104="","",'申込一覧'!F104*10000+'申込一覧'!B104)</f>
      </c>
    </row>
    <row r="85" spans="1:13" ht="13.5">
      <c r="A85">
        <f ca="1">IF('申込一覧'!B105="","",M85&amp;OFFSET('名前'!$E$44,MATCH('申込一覧'!$O$10,種別,0),0)&amp;E85)</f>
      </c>
      <c r="B85">
        <f>IF('申込一覧'!C105="","",'申込一覧'!C105&amp;IF('申込一覧'!E105="","","("&amp;RIGHT('申込一覧'!E105,2)&amp;")"))</f>
      </c>
      <c r="C85">
        <f>IF('申込一覧'!D105="","",'申込一覧'!D105)</f>
      </c>
      <c r="D85">
        <f>IF('申込一覧'!F105="","",'申込一覧'!F105)</f>
      </c>
      <c r="E85">
        <f ca="1">IF('申込一覧'!G105="","",RIGHTB((OFFSET('名前'!$P$4,MATCH('申込一覧'!G105,'名前'!$Q$5:$Q$52,0),0)),2))</f>
      </c>
      <c r="F85">
        <f>IF('申込一覧'!B105="","",'申込一覧'!$N$9)</f>
      </c>
      <c r="G85">
        <f>IF('申込一覧'!B105="","",0)</f>
      </c>
      <c r="H85">
        <f>IF('申込一覧'!B105="","",0)</f>
      </c>
      <c r="I85">
        <f>IF('申込一覧'!B105="","",'申込一覧'!B105)</f>
      </c>
      <c r="J85">
        <f>IF('申込一覧'!H105="","",INDEX('名前'!$L$4:$L$92,MATCH('申込一覧'!H105,'名前'!$M$4:$M$92,0))&amp;" "&amp;IF('申込一覧'!Q105=1,RIGHTB(10000000+'申込一覧'!I105,7),IF('申込一覧'!Q105=2,RIGHTB(100000+'申込一覧'!I105,5),"")))</f>
      </c>
      <c r="K85">
        <f>IF('申込一覧'!L105="","",INDEX('名前'!$L$4:$L$92,MATCH('申込一覧'!L105,'名前'!$M$4:$M$44,0))&amp;" "&amp;IF('申込一覧'!R105=1,RIGHTB(10000000+'申込一覧'!M105,7),IF('申込一覧'!R105=2,RIGHTB(100000+'申込一覧'!M105,5),"")))</f>
      </c>
      <c r="M85">
        <f>IF('申込一覧'!B105="","",'申込一覧'!F105*10000+'申込一覧'!B105)</f>
      </c>
    </row>
    <row r="86" spans="1:13" ht="13.5">
      <c r="A86">
        <f ca="1">IF('申込一覧'!B106="","",M86&amp;OFFSET('名前'!$E$44,MATCH('申込一覧'!$O$10,種別,0),0)&amp;E86)</f>
      </c>
      <c r="B86">
        <f>IF('申込一覧'!C106="","",'申込一覧'!C106&amp;IF('申込一覧'!E106="","","("&amp;RIGHT('申込一覧'!E106,2)&amp;")"))</f>
      </c>
      <c r="C86">
        <f>IF('申込一覧'!D106="","",'申込一覧'!D106)</f>
      </c>
      <c r="D86">
        <f>IF('申込一覧'!F106="","",'申込一覧'!F106)</f>
      </c>
      <c r="E86">
        <f ca="1">IF('申込一覧'!G106="","",RIGHTB((OFFSET('名前'!$P$4,MATCH('申込一覧'!G106,'名前'!$Q$5:$Q$52,0),0)),2))</f>
      </c>
      <c r="F86">
        <f>IF('申込一覧'!B106="","",'申込一覧'!$N$9)</f>
      </c>
      <c r="G86">
        <f>IF('申込一覧'!B106="","",0)</f>
      </c>
      <c r="H86">
        <f>IF('申込一覧'!B106="","",0)</f>
      </c>
      <c r="I86">
        <f>IF('申込一覧'!B106="","",'申込一覧'!B106)</f>
      </c>
      <c r="J86">
        <f>IF('申込一覧'!H106="","",INDEX('名前'!$L$4:$L$92,MATCH('申込一覧'!H106,'名前'!$M$4:$M$92,0))&amp;" "&amp;IF('申込一覧'!Q106=1,RIGHTB(10000000+'申込一覧'!I106,7),IF('申込一覧'!Q106=2,RIGHTB(100000+'申込一覧'!I106,5),"")))</f>
      </c>
      <c r="K86">
        <f>IF('申込一覧'!L106="","",INDEX('名前'!$L$4:$L$92,MATCH('申込一覧'!L106,'名前'!$M$4:$M$44,0))&amp;" "&amp;IF('申込一覧'!R106=1,RIGHTB(10000000+'申込一覧'!M106,7),IF('申込一覧'!R106=2,RIGHTB(100000+'申込一覧'!M106,5),"")))</f>
      </c>
      <c r="M86">
        <f>IF('申込一覧'!B106="","",'申込一覧'!F106*10000+'申込一覧'!B106)</f>
      </c>
    </row>
    <row r="87" spans="1:13" ht="13.5">
      <c r="A87">
        <f ca="1">IF('申込一覧'!B107="","",M87&amp;OFFSET('名前'!$E$44,MATCH('申込一覧'!$O$10,種別,0),0)&amp;E87)</f>
      </c>
      <c r="B87">
        <f>IF('申込一覧'!C107="","",'申込一覧'!C107&amp;IF('申込一覧'!E107="","","("&amp;RIGHT('申込一覧'!E107,2)&amp;")"))</f>
      </c>
      <c r="C87">
        <f>IF('申込一覧'!D107="","",'申込一覧'!D107)</f>
      </c>
      <c r="D87">
        <f>IF('申込一覧'!F107="","",'申込一覧'!F107)</f>
      </c>
      <c r="E87">
        <f ca="1">IF('申込一覧'!G107="","",RIGHTB((OFFSET('名前'!$P$4,MATCH('申込一覧'!G107,'名前'!$Q$5:$Q$52,0),0)),2))</f>
      </c>
      <c r="F87">
        <f>IF('申込一覧'!B107="","",'申込一覧'!$N$9)</f>
      </c>
      <c r="G87">
        <f>IF('申込一覧'!B107="","",0)</f>
      </c>
      <c r="H87">
        <f>IF('申込一覧'!B107="","",0)</f>
      </c>
      <c r="I87">
        <f>IF('申込一覧'!B107="","",'申込一覧'!B107)</f>
      </c>
      <c r="J87">
        <f>IF('申込一覧'!H107="","",INDEX('名前'!$L$4:$L$92,MATCH('申込一覧'!H107,'名前'!$M$4:$M$92,0))&amp;" "&amp;IF('申込一覧'!Q107=1,RIGHTB(10000000+'申込一覧'!I107,7),IF('申込一覧'!Q107=2,RIGHTB(100000+'申込一覧'!I107,5),"")))</f>
      </c>
      <c r="K87">
        <f>IF('申込一覧'!L107="","",INDEX('名前'!$L$4:$L$92,MATCH('申込一覧'!L107,'名前'!$M$4:$M$44,0))&amp;" "&amp;IF('申込一覧'!R107=1,RIGHTB(10000000+'申込一覧'!M107,7),IF('申込一覧'!R107=2,RIGHTB(100000+'申込一覧'!M107,5),"")))</f>
      </c>
      <c r="M87">
        <f>IF('申込一覧'!B107="","",'申込一覧'!F107*10000+'申込一覧'!B107)</f>
      </c>
    </row>
    <row r="88" spans="1:13" ht="13.5">
      <c r="A88">
        <f ca="1">IF('申込一覧'!B108="","",M88&amp;OFFSET('名前'!$E$44,MATCH('申込一覧'!$O$10,種別,0),0)&amp;E88)</f>
      </c>
      <c r="B88">
        <f>IF('申込一覧'!C108="","",'申込一覧'!C108&amp;IF('申込一覧'!E108="","","("&amp;RIGHT('申込一覧'!E108,2)&amp;")"))</f>
      </c>
      <c r="C88">
        <f>IF('申込一覧'!D108="","",'申込一覧'!D108)</f>
      </c>
      <c r="D88">
        <f>IF('申込一覧'!F108="","",'申込一覧'!F108)</f>
      </c>
      <c r="E88">
        <f ca="1">IF('申込一覧'!G108="","",RIGHTB((OFFSET('名前'!$P$4,MATCH('申込一覧'!G108,'名前'!$Q$5:$Q$52,0),0)),2))</f>
      </c>
      <c r="F88">
        <f>IF('申込一覧'!B108="","",'申込一覧'!$N$9)</f>
      </c>
      <c r="G88">
        <f>IF('申込一覧'!B108="","",0)</f>
      </c>
      <c r="H88">
        <f>IF('申込一覧'!B108="","",0)</f>
      </c>
      <c r="I88">
        <f>IF('申込一覧'!B108="","",'申込一覧'!B108)</f>
      </c>
      <c r="J88">
        <f>IF('申込一覧'!H108="","",INDEX('名前'!$L$4:$L$92,MATCH('申込一覧'!H108,'名前'!$M$4:$M$92,0))&amp;" "&amp;IF('申込一覧'!Q108=1,RIGHTB(10000000+'申込一覧'!I108,7),IF('申込一覧'!Q108=2,RIGHTB(100000+'申込一覧'!I108,5),"")))</f>
      </c>
      <c r="K88">
        <f>IF('申込一覧'!L108="","",INDEX('名前'!$L$4:$L$92,MATCH('申込一覧'!L108,'名前'!$M$4:$M$44,0))&amp;" "&amp;IF('申込一覧'!R108=1,RIGHTB(10000000+'申込一覧'!M108,7),IF('申込一覧'!R108=2,RIGHTB(100000+'申込一覧'!M108,5),"")))</f>
      </c>
      <c r="M88">
        <f>IF('申込一覧'!B108="","",'申込一覧'!F108*10000+'申込一覧'!B108)</f>
      </c>
    </row>
    <row r="89" spans="1:13" ht="13.5">
      <c r="A89">
        <f ca="1">IF('申込一覧'!B109="","",M89&amp;OFFSET('名前'!$E$44,MATCH('申込一覧'!$O$10,種別,0),0)&amp;E89)</f>
      </c>
      <c r="B89">
        <f>IF('申込一覧'!C109="","",'申込一覧'!C109&amp;IF('申込一覧'!E109="","","("&amp;RIGHT('申込一覧'!E109,2)&amp;")"))</f>
      </c>
      <c r="C89">
        <f>IF('申込一覧'!D109="","",'申込一覧'!D109)</f>
      </c>
      <c r="D89">
        <f>IF('申込一覧'!F109="","",'申込一覧'!F109)</f>
      </c>
      <c r="E89">
        <f ca="1">IF('申込一覧'!G109="","",RIGHTB((OFFSET('名前'!$P$4,MATCH('申込一覧'!G109,'名前'!$Q$5:$Q$52,0),0)),2))</f>
      </c>
      <c r="F89">
        <f>IF('申込一覧'!B109="","",'申込一覧'!$N$9)</f>
      </c>
      <c r="G89">
        <f>IF('申込一覧'!B109="","",0)</f>
      </c>
      <c r="H89">
        <f>IF('申込一覧'!B109="","",0)</f>
      </c>
      <c r="I89">
        <f>IF('申込一覧'!B109="","",'申込一覧'!B109)</f>
      </c>
      <c r="J89">
        <f>IF('申込一覧'!H109="","",INDEX('名前'!$L$4:$L$92,MATCH('申込一覧'!H109,'名前'!$M$4:$M$92,0))&amp;" "&amp;IF('申込一覧'!Q109=1,RIGHTB(10000000+'申込一覧'!I109,7),IF('申込一覧'!Q109=2,RIGHTB(100000+'申込一覧'!I109,5),"")))</f>
      </c>
      <c r="K89">
        <f>IF('申込一覧'!L109="","",INDEX('名前'!$L$4:$L$92,MATCH('申込一覧'!L109,'名前'!$M$4:$M$44,0))&amp;" "&amp;IF('申込一覧'!R109=1,RIGHTB(10000000+'申込一覧'!M109,7),IF('申込一覧'!R109=2,RIGHTB(100000+'申込一覧'!M109,5),"")))</f>
      </c>
      <c r="M89">
        <f>IF('申込一覧'!B109="","",'申込一覧'!F109*10000+'申込一覧'!B109)</f>
      </c>
    </row>
    <row r="90" spans="1:13" ht="13.5">
      <c r="A90">
        <f ca="1">IF('申込一覧'!B110="","",M90&amp;OFFSET('名前'!$E$44,MATCH('申込一覧'!$O$10,種別,0),0)&amp;E90)</f>
      </c>
      <c r="B90">
        <f>IF('申込一覧'!C110="","",'申込一覧'!C110&amp;IF('申込一覧'!E110="","","("&amp;RIGHT('申込一覧'!E110,2)&amp;")"))</f>
      </c>
      <c r="C90">
        <f>IF('申込一覧'!D110="","",'申込一覧'!D110)</f>
      </c>
      <c r="D90">
        <f>IF('申込一覧'!F110="","",'申込一覧'!F110)</f>
      </c>
      <c r="E90">
        <f ca="1">IF('申込一覧'!G110="","",RIGHTB((OFFSET('名前'!$P$4,MATCH('申込一覧'!G110,'名前'!$Q$5:$Q$52,0),0)),2))</f>
      </c>
      <c r="F90">
        <f>IF('申込一覧'!B110="","",'申込一覧'!$N$9)</f>
      </c>
      <c r="G90">
        <f>IF('申込一覧'!B110="","",0)</f>
      </c>
      <c r="H90">
        <f>IF('申込一覧'!B110="","",0)</f>
      </c>
      <c r="I90">
        <f>IF('申込一覧'!B110="","",'申込一覧'!B110)</f>
      </c>
      <c r="J90">
        <f>IF('申込一覧'!H110="","",INDEX('名前'!$L$4:$L$92,MATCH('申込一覧'!H110,'名前'!$M$4:$M$92,0))&amp;" "&amp;IF('申込一覧'!Q110=1,RIGHTB(10000000+'申込一覧'!I110,7),IF('申込一覧'!Q110=2,RIGHTB(100000+'申込一覧'!I110,5),"")))</f>
      </c>
      <c r="K90">
        <f>IF('申込一覧'!L110="","",INDEX('名前'!$L$4:$L$92,MATCH('申込一覧'!L110,'名前'!$M$4:$M$44,0))&amp;" "&amp;IF('申込一覧'!R110=1,RIGHTB(10000000+'申込一覧'!M110,7),IF('申込一覧'!R110=2,RIGHTB(100000+'申込一覧'!M110,5),"")))</f>
      </c>
      <c r="M90">
        <f>IF('申込一覧'!B110="","",'申込一覧'!F110*10000+'申込一覧'!B110)</f>
      </c>
    </row>
    <row r="91" spans="1:13" ht="13.5">
      <c r="A91">
        <f ca="1">IF('申込一覧'!B111="","",M91&amp;OFFSET('名前'!$E$44,MATCH('申込一覧'!$O$10,種別,0),0)&amp;E91)</f>
      </c>
      <c r="B91">
        <f>IF('申込一覧'!C111="","",'申込一覧'!C111&amp;IF('申込一覧'!E111="","","("&amp;RIGHT('申込一覧'!E111,2)&amp;")"))</f>
      </c>
      <c r="C91">
        <f>IF('申込一覧'!D111="","",'申込一覧'!D111)</f>
      </c>
      <c r="D91">
        <f>IF('申込一覧'!F111="","",'申込一覧'!F111)</f>
      </c>
      <c r="E91">
        <f ca="1">IF('申込一覧'!G111="","",RIGHTB((OFFSET('名前'!$P$4,MATCH('申込一覧'!G111,'名前'!$Q$5:$Q$52,0),0)),2))</f>
      </c>
      <c r="F91">
        <f>IF('申込一覧'!B111="","",'申込一覧'!$N$9)</f>
      </c>
      <c r="G91">
        <f>IF('申込一覧'!B111="","",0)</f>
      </c>
      <c r="H91">
        <f>IF('申込一覧'!B111="","",0)</f>
      </c>
      <c r="I91">
        <f>IF('申込一覧'!B111="","",'申込一覧'!B111)</f>
      </c>
      <c r="J91">
        <f>IF('申込一覧'!H111="","",INDEX('名前'!$L$4:$L$92,MATCH('申込一覧'!H111,'名前'!$M$4:$M$92,0))&amp;" "&amp;IF('申込一覧'!Q111=1,RIGHTB(10000000+'申込一覧'!I111,7),IF('申込一覧'!Q111=2,RIGHTB(100000+'申込一覧'!I111,5),"")))</f>
      </c>
      <c r="K91">
        <f>IF('申込一覧'!L111="","",INDEX('名前'!$L$4:$L$92,MATCH('申込一覧'!L111,'名前'!$M$4:$M$44,0))&amp;" "&amp;IF('申込一覧'!R111=1,RIGHTB(10000000+'申込一覧'!M111,7),IF('申込一覧'!R111=2,RIGHTB(100000+'申込一覧'!M111,5),"")))</f>
      </c>
      <c r="M91">
        <f>IF('申込一覧'!B111="","",'申込一覧'!F111*10000+'申込一覧'!B111)</f>
      </c>
    </row>
    <row r="92" spans="1:13" ht="13.5">
      <c r="A92">
        <f ca="1">IF('申込一覧'!B112="","",M92&amp;OFFSET('名前'!$E$44,MATCH('申込一覧'!$O$10,種別,0),0)&amp;E92)</f>
      </c>
      <c r="B92">
        <f>IF('申込一覧'!C112="","",'申込一覧'!C112&amp;IF('申込一覧'!E112="","","("&amp;RIGHT('申込一覧'!E112,2)&amp;")"))</f>
      </c>
      <c r="C92">
        <f>IF('申込一覧'!D112="","",'申込一覧'!D112)</f>
      </c>
      <c r="D92">
        <f>IF('申込一覧'!F112="","",'申込一覧'!F112)</f>
      </c>
      <c r="E92">
        <f ca="1">IF('申込一覧'!G112="","",RIGHTB((OFFSET('名前'!$P$4,MATCH('申込一覧'!G112,'名前'!$Q$5:$Q$52,0),0)),2))</f>
      </c>
      <c r="F92">
        <f>IF('申込一覧'!B112="","",'申込一覧'!$N$9)</f>
      </c>
      <c r="G92">
        <f>IF('申込一覧'!B112="","",0)</f>
      </c>
      <c r="H92">
        <f>IF('申込一覧'!B112="","",0)</f>
      </c>
      <c r="I92">
        <f>IF('申込一覧'!B112="","",'申込一覧'!B112)</f>
      </c>
      <c r="J92">
        <f>IF('申込一覧'!H112="","",INDEX('名前'!$L$4:$L$92,MATCH('申込一覧'!H112,'名前'!$M$4:$M$92,0))&amp;" "&amp;IF('申込一覧'!Q112=1,RIGHTB(10000000+'申込一覧'!I112,7),IF('申込一覧'!Q112=2,RIGHTB(100000+'申込一覧'!I112,5),"")))</f>
      </c>
      <c r="K92">
        <f>IF('申込一覧'!L112="","",INDEX('名前'!$L$4:$L$92,MATCH('申込一覧'!L112,'名前'!$M$4:$M$44,0))&amp;" "&amp;IF('申込一覧'!R112=1,RIGHTB(10000000+'申込一覧'!M112,7),IF('申込一覧'!R112=2,RIGHTB(100000+'申込一覧'!M112,5),"")))</f>
      </c>
      <c r="M92">
        <f>IF('申込一覧'!B112="","",'申込一覧'!F112*10000+'申込一覧'!B112)</f>
      </c>
    </row>
    <row r="93" spans="1:13" ht="13.5">
      <c r="A93">
        <f ca="1">IF('申込一覧'!B113="","",M93&amp;OFFSET('名前'!$E$44,MATCH('申込一覧'!$O$10,種別,0),0)&amp;E93)</f>
      </c>
      <c r="B93">
        <f>IF('申込一覧'!C113="","",'申込一覧'!C113&amp;IF('申込一覧'!E113="","","("&amp;RIGHT('申込一覧'!E113,2)&amp;")"))</f>
      </c>
      <c r="C93">
        <f>IF('申込一覧'!D113="","",'申込一覧'!D113)</f>
      </c>
      <c r="D93">
        <f>IF('申込一覧'!F113="","",'申込一覧'!F113)</f>
      </c>
      <c r="E93">
        <f ca="1">IF('申込一覧'!G113="","",RIGHTB((OFFSET('名前'!$P$4,MATCH('申込一覧'!G113,'名前'!$Q$5:$Q$52,0),0)),2))</f>
      </c>
      <c r="F93">
        <f>IF('申込一覧'!B113="","",'申込一覧'!$N$9)</f>
      </c>
      <c r="G93">
        <f>IF('申込一覧'!B113="","",0)</f>
      </c>
      <c r="H93">
        <f>IF('申込一覧'!B113="","",0)</f>
      </c>
      <c r="I93">
        <f>IF('申込一覧'!B113="","",'申込一覧'!B113)</f>
      </c>
      <c r="J93">
        <f>IF('申込一覧'!H113="","",INDEX('名前'!$L$4:$L$92,MATCH('申込一覧'!H113,'名前'!$M$4:$M$92,0))&amp;" "&amp;IF('申込一覧'!Q113=1,RIGHTB(10000000+'申込一覧'!I113,7),IF('申込一覧'!Q113=2,RIGHTB(100000+'申込一覧'!I113,5),"")))</f>
      </c>
      <c r="K93">
        <f>IF('申込一覧'!L113="","",INDEX('名前'!$L$4:$L$92,MATCH('申込一覧'!L113,'名前'!$M$4:$M$44,0))&amp;" "&amp;IF('申込一覧'!R113=1,RIGHTB(10000000+'申込一覧'!M113,7),IF('申込一覧'!R113=2,RIGHTB(100000+'申込一覧'!M113,5),"")))</f>
      </c>
      <c r="M93">
        <f>IF('申込一覧'!B113="","",'申込一覧'!F113*10000+'申込一覧'!B113)</f>
      </c>
    </row>
    <row r="94" spans="1:13" ht="13.5">
      <c r="A94">
        <f ca="1">IF('申込一覧'!B114="","",M94&amp;OFFSET('名前'!$E$44,MATCH('申込一覧'!$O$10,種別,0),0)&amp;E94)</f>
      </c>
      <c r="B94">
        <f>IF('申込一覧'!C114="","",'申込一覧'!C114&amp;IF('申込一覧'!E114="","","("&amp;RIGHT('申込一覧'!E114,2)&amp;")"))</f>
      </c>
      <c r="C94">
        <f>IF('申込一覧'!D114="","",'申込一覧'!D114)</f>
      </c>
      <c r="D94">
        <f>IF('申込一覧'!F114="","",'申込一覧'!F114)</f>
      </c>
      <c r="E94">
        <f ca="1">IF('申込一覧'!G114="","",RIGHTB((OFFSET('名前'!$P$4,MATCH('申込一覧'!G114,'名前'!$Q$5:$Q$52,0),0)),2))</f>
      </c>
      <c r="F94">
        <f>IF('申込一覧'!B114="","",'申込一覧'!$N$9)</f>
      </c>
      <c r="G94">
        <f>IF('申込一覧'!B114="","",0)</f>
      </c>
      <c r="H94">
        <f>IF('申込一覧'!B114="","",0)</f>
      </c>
      <c r="I94">
        <f>IF('申込一覧'!B114="","",'申込一覧'!B114)</f>
      </c>
      <c r="J94">
        <f>IF('申込一覧'!H114="","",INDEX('名前'!$L$4:$L$92,MATCH('申込一覧'!H114,'名前'!$M$4:$M$92,0))&amp;" "&amp;IF('申込一覧'!Q114=1,RIGHTB(10000000+'申込一覧'!I114,7),IF('申込一覧'!Q114=2,RIGHTB(100000+'申込一覧'!I114,5),"")))</f>
      </c>
      <c r="K94">
        <f>IF('申込一覧'!L114="","",INDEX('名前'!$L$4:$L$92,MATCH('申込一覧'!L114,'名前'!$M$4:$M$44,0))&amp;" "&amp;IF('申込一覧'!R114=1,RIGHTB(10000000+'申込一覧'!M114,7),IF('申込一覧'!R114=2,RIGHTB(100000+'申込一覧'!M114,5),"")))</f>
      </c>
      <c r="M94">
        <f>IF('申込一覧'!B114="","",'申込一覧'!F114*10000+'申込一覧'!B114)</f>
      </c>
    </row>
    <row r="95" spans="1:13" ht="13.5">
      <c r="A95">
        <f ca="1">IF('申込一覧'!B115="","",M95&amp;OFFSET('名前'!$E$44,MATCH('申込一覧'!$O$10,種別,0),0)&amp;E95)</f>
      </c>
      <c r="B95">
        <f>IF('申込一覧'!C115="","",'申込一覧'!C115&amp;IF('申込一覧'!E115="","","("&amp;RIGHT('申込一覧'!E115,2)&amp;")"))</f>
      </c>
      <c r="C95">
        <f>IF('申込一覧'!D115="","",'申込一覧'!D115)</f>
      </c>
      <c r="D95">
        <f>IF('申込一覧'!F115="","",'申込一覧'!F115)</f>
      </c>
      <c r="E95">
        <f ca="1">IF('申込一覧'!G115="","",RIGHTB((OFFSET('名前'!$P$4,MATCH('申込一覧'!G115,'名前'!$Q$5:$Q$52,0),0)),2))</f>
      </c>
      <c r="F95">
        <f>IF('申込一覧'!B115="","",'申込一覧'!$N$9)</f>
      </c>
      <c r="G95">
        <f>IF('申込一覧'!B115="","",0)</f>
      </c>
      <c r="H95">
        <f>IF('申込一覧'!B115="","",0)</f>
      </c>
      <c r="I95">
        <f>IF('申込一覧'!B115="","",'申込一覧'!B115)</f>
      </c>
      <c r="J95">
        <f>IF('申込一覧'!H115="","",INDEX('名前'!$L$4:$L$92,MATCH('申込一覧'!H115,'名前'!$M$4:$M$92,0))&amp;" "&amp;IF('申込一覧'!Q115=1,RIGHTB(10000000+'申込一覧'!I115,7),IF('申込一覧'!Q115=2,RIGHTB(100000+'申込一覧'!I115,5),"")))</f>
      </c>
      <c r="K95">
        <f>IF('申込一覧'!L115="","",INDEX('名前'!$L$4:$L$92,MATCH('申込一覧'!L115,'名前'!$M$4:$M$44,0))&amp;" "&amp;IF('申込一覧'!R115=1,RIGHTB(10000000+'申込一覧'!M115,7),IF('申込一覧'!R115=2,RIGHTB(100000+'申込一覧'!M115,5),"")))</f>
      </c>
      <c r="M95">
        <f>IF('申込一覧'!B115="","",'申込一覧'!F115*10000+'申込一覧'!B115)</f>
      </c>
    </row>
    <row r="96" spans="1:13" ht="13.5">
      <c r="A96">
        <f ca="1">IF('申込一覧'!B116="","",M96&amp;OFFSET('名前'!$E$44,MATCH('申込一覧'!$O$10,種別,0),0)&amp;E96)</f>
      </c>
      <c r="B96">
        <f>IF('申込一覧'!C116="","",'申込一覧'!C116&amp;IF('申込一覧'!E116="","","("&amp;RIGHT('申込一覧'!E116,2)&amp;")"))</f>
      </c>
      <c r="C96">
        <f>IF('申込一覧'!D116="","",'申込一覧'!D116)</f>
      </c>
      <c r="D96">
        <f>IF('申込一覧'!F116="","",'申込一覧'!F116)</f>
      </c>
      <c r="E96">
        <f ca="1">IF('申込一覧'!G116="","",RIGHTB((OFFSET('名前'!$P$4,MATCH('申込一覧'!G116,'名前'!$Q$5:$Q$52,0),0)),2))</f>
      </c>
      <c r="F96">
        <f>IF('申込一覧'!B116="","",'申込一覧'!$N$9)</f>
      </c>
      <c r="G96">
        <f>IF('申込一覧'!B116="","",0)</f>
      </c>
      <c r="H96">
        <f>IF('申込一覧'!B116="","",0)</f>
      </c>
      <c r="I96">
        <f>IF('申込一覧'!B116="","",'申込一覧'!B116)</f>
      </c>
      <c r="J96">
        <f>IF('申込一覧'!H116="","",INDEX('名前'!$L$4:$L$92,MATCH('申込一覧'!H116,'名前'!$M$4:$M$92,0))&amp;" "&amp;IF('申込一覧'!Q116=1,RIGHTB(10000000+'申込一覧'!I116,7),IF('申込一覧'!Q116=2,RIGHTB(100000+'申込一覧'!I116,5),"")))</f>
      </c>
      <c r="K96">
        <f>IF('申込一覧'!L116="","",INDEX('名前'!$L$4:$L$92,MATCH('申込一覧'!L116,'名前'!$M$4:$M$44,0))&amp;" "&amp;IF('申込一覧'!R116=1,RIGHTB(10000000+'申込一覧'!M116,7),IF('申込一覧'!R116=2,RIGHTB(100000+'申込一覧'!M116,5),"")))</f>
      </c>
      <c r="M96">
        <f>IF('申込一覧'!B116="","",'申込一覧'!F116*10000+'申込一覧'!B116)</f>
      </c>
    </row>
    <row r="97" spans="1:13" ht="13.5">
      <c r="A97">
        <f ca="1">IF('申込一覧'!B117="","",M97&amp;OFFSET('名前'!$E$44,MATCH('申込一覧'!$O$10,種別,0),0)&amp;E97)</f>
      </c>
      <c r="B97">
        <f>IF('申込一覧'!C117="","",'申込一覧'!C117&amp;IF('申込一覧'!E117="","","("&amp;RIGHT('申込一覧'!E117,2)&amp;")"))</f>
      </c>
      <c r="C97">
        <f>IF('申込一覧'!D117="","",'申込一覧'!D117)</f>
      </c>
      <c r="D97">
        <f>IF('申込一覧'!F117="","",'申込一覧'!F117)</f>
      </c>
      <c r="E97">
        <f ca="1">IF('申込一覧'!G117="","",RIGHTB((OFFSET('名前'!$P$4,MATCH('申込一覧'!G117,'名前'!$Q$5:$Q$52,0),0)),2))</f>
      </c>
      <c r="F97">
        <f>IF('申込一覧'!B117="","",'申込一覧'!$N$9)</f>
      </c>
      <c r="G97">
        <f>IF('申込一覧'!B117="","",0)</f>
      </c>
      <c r="H97">
        <f>IF('申込一覧'!B117="","",0)</f>
      </c>
      <c r="I97">
        <f>IF('申込一覧'!B117="","",'申込一覧'!B117)</f>
      </c>
      <c r="J97">
        <f>IF('申込一覧'!H117="","",INDEX('名前'!$L$4:$L$92,MATCH('申込一覧'!H117,'名前'!$M$4:$M$92,0))&amp;" "&amp;IF('申込一覧'!Q117=1,RIGHTB(10000000+'申込一覧'!I117,7),IF('申込一覧'!Q117=2,RIGHTB(100000+'申込一覧'!I117,5),"")))</f>
      </c>
      <c r="K97">
        <f>IF('申込一覧'!L117="","",INDEX('名前'!$L$4:$L$92,MATCH('申込一覧'!L117,'名前'!$M$4:$M$44,0))&amp;" "&amp;IF('申込一覧'!R117=1,RIGHTB(10000000+'申込一覧'!M117,7),IF('申込一覧'!R117=2,RIGHTB(100000+'申込一覧'!M117,5),"")))</f>
      </c>
      <c r="M97">
        <f>IF('申込一覧'!B117="","",'申込一覧'!F117*10000+'申込一覧'!B117)</f>
      </c>
    </row>
    <row r="98" spans="1:13" ht="13.5">
      <c r="A98">
        <f ca="1">IF('申込一覧'!B118="","",M98&amp;OFFSET('名前'!$E$44,MATCH('申込一覧'!$O$10,種別,0),0)&amp;E98)</f>
      </c>
      <c r="B98">
        <f>IF('申込一覧'!C118="","",'申込一覧'!C118&amp;IF('申込一覧'!E118="","","("&amp;RIGHT('申込一覧'!E118,2)&amp;")"))</f>
      </c>
      <c r="C98">
        <f>IF('申込一覧'!D118="","",'申込一覧'!D118)</f>
      </c>
      <c r="D98">
        <f>IF('申込一覧'!F118="","",'申込一覧'!F118)</f>
      </c>
      <c r="E98">
        <f ca="1">IF('申込一覧'!G118="","",RIGHTB((OFFSET('名前'!$P$4,MATCH('申込一覧'!G118,'名前'!$Q$5:$Q$52,0),0)),2))</f>
      </c>
      <c r="F98">
        <f>IF('申込一覧'!B118="","",'申込一覧'!$N$9)</f>
      </c>
      <c r="G98">
        <f>IF('申込一覧'!B118="","",0)</f>
      </c>
      <c r="H98">
        <f>IF('申込一覧'!B118="","",0)</f>
      </c>
      <c r="I98">
        <f>IF('申込一覧'!B118="","",'申込一覧'!B118)</f>
      </c>
      <c r="J98">
        <f>IF('申込一覧'!H118="","",INDEX('名前'!$L$4:$L$92,MATCH('申込一覧'!H118,'名前'!$M$4:$M$92,0))&amp;" "&amp;IF('申込一覧'!Q118=1,RIGHTB(10000000+'申込一覧'!I118,7),IF('申込一覧'!Q118=2,RIGHTB(100000+'申込一覧'!I118,5),"")))</f>
      </c>
      <c r="K98">
        <f>IF('申込一覧'!L118="","",INDEX('名前'!$L$4:$L$92,MATCH('申込一覧'!L118,'名前'!$M$4:$M$44,0))&amp;" "&amp;IF('申込一覧'!R118=1,RIGHTB(10000000+'申込一覧'!M118,7),IF('申込一覧'!R118=2,RIGHTB(100000+'申込一覧'!M118,5),"")))</f>
      </c>
      <c r="M98">
        <f>IF('申込一覧'!B118="","",'申込一覧'!F118*10000+'申込一覧'!B118)</f>
      </c>
    </row>
    <row r="99" spans="1:13" ht="13.5">
      <c r="A99">
        <f ca="1">IF('申込一覧'!B119="","",M99&amp;OFFSET('名前'!$E$44,MATCH('申込一覧'!$O$10,種別,0),0)&amp;E99)</f>
      </c>
      <c r="B99">
        <f>IF('申込一覧'!C119="","",'申込一覧'!C119&amp;IF('申込一覧'!E119="","","("&amp;RIGHT('申込一覧'!E119,2)&amp;")"))</f>
      </c>
      <c r="C99">
        <f>IF('申込一覧'!D119="","",'申込一覧'!D119)</f>
      </c>
      <c r="D99">
        <f>IF('申込一覧'!F119="","",'申込一覧'!F119)</f>
      </c>
      <c r="E99">
        <f ca="1">IF('申込一覧'!G119="","",RIGHTB((OFFSET('名前'!$P$4,MATCH('申込一覧'!G119,'名前'!$Q$5:$Q$52,0),0)),2))</f>
      </c>
      <c r="F99">
        <f>IF('申込一覧'!B119="","",'申込一覧'!$N$9)</f>
      </c>
      <c r="G99">
        <f>IF('申込一覧'!B119="","",0)</f>
      </c>
      <c r="H99">
        <f>IF('申込一覧'!B119="","",0)</f>
      </c>
      <c r="I99">
        <f>IF('申込一覧'!B119="","",'申込一覧'!B119)</f>
      </c>
      <c r="J99">
        <f>IF('申込一覧'!H119="","",INDEX('名前'!$L$4:$L$92,MATCH('申込一覧'!H119,'名前'!$M$4:$M$92,0))&amp;" "&amp;IF('申込一覧'!Q119=1,RIGHTB(10000000+'申込一覧'!I119,7),IF('申込一覧'!Q119=2,RIGHTB(100000+'申込一覧'!I119,5),"")))</f>
      </c>
      <c r="K99">
        <f>IF('申込一覧'!L119="","",INDEX('名前'!$L$4:$L$92,MATCH('申込一覧'!L119,'名前'!$M$4:$M$44,0))&amp;" "&amp;IF('申込一覧'!R119=1,RIGHTB(10000000+'申込一覧'!M119,7),IF('申込一覧'!R119=2,RIGHTB(100000+'申込一覧'!M119,5),"")))</f>
      </c>
      <c r="M99">
        <f>IF('申込一覧'!B119="","",'申込一覧'!F119*10000+'申込一覧'!B119)</f>
      </c>
    </row>
    <row r="100" spans="1:13" ht="13.5">
      <c r="A100">
        <f ca="1">IF('申込一覧'!B120="","",M100&amp;OFFSET('名前'!$E$44,MATCH('申込一覧'!$O$10,種別,0),0)&amp;E100)</f>
      </c>
      <c r="B100">
        <f>IF('申込一覧'!C120="","",'申込一覧'!C120&amp;IF('申込一覧'!E120="","","("&amp;RIGHT('申込一覧'!E120,2)&amp;")"))</f>
      </c>
      <c r="C100">
        <f>IF('申込一覧'!D120="","",'申込一覧'!D120)</f>
      </c>
      <c r="D100">
        <f>IF('申込一覧'!F120="","",'申込一覧'!F120)</f>
      </c>
      <c r="E100">
        <f ca="1">IF('申込一覧'!G120="","",RIGHTB((OFFSET('名前'!$P$4,MATCH('申込一覧'!G120,'名前'!$Q$5:$Q$52,0),0)),2))</f>
      </c>
      <c r="F100">
        <f>IF('申込一覧'!B120="","",'申込一覧'!$N$9)</f>
      </c>
      <c r="G100">
        <f>IF('申込一覧'!B120="","",0)</f>
      </c>
      <c r="H100">
        <f>IF('申込一覧'!B120="","",0)</f>
      </c>
      <c r="I100">
        <f>IF('申込一覧'!B120="","",'申込一覧'!B120)</f>
      </c>
      <c r="J100">
        <f>IF('申込一覧'!H120="","",INDEX('名前'!$L$4:$L$92,MATCH('申込一覧'!H120,'名前'!$M$4:$M$92,0))&amp;" "&amp;IF('申込一覧'!Q120=1,RIGHTB(10000000+'申込一覧'!I120,7),IF('申込一覧'!Q120=2,RIGHTB(100000+'申込一覧'!I120,5),"")))</f>
      </c>
      <c r="K100">
        <f>IF('申込一覧'!L120="","",INDEX('名前'!$L$4:$L$92,MATCH('申込一覧'!L120,'名前'!$M$4:$M$44,0))&amp;" "&amp;IF('申込一覧'!R120=1,RIGHTB(10000000+'申込一覧'!M120,7),IF('申込一覧'!R120=2,RIGHTB(100000+'申込一覧'!M120,5),"")))</f>
      </c>
      <c r="M100">
        <f>IF('申込一覧'!B120="","",'申込一覧'!F120*10000+'申込一覧'!B120)</f>
      </c>
    </row>
    <row r="101" spans="1:13" ht="13.5">
      <c r="A101">
        <f ca="1">IF('申込一覧'!B121="","",M101&amp;OFFSET('名前'!$E$44,MATCH('申込一覧'!$O$10,種別,0),0)&amp;E101)</f>
      </c>
      <c r="B101">
        <f>IF('申込一覧'!C121="","",'申込一覧'!C121&amp;IF('申込一覧'!E121="","","("&amp;RIGHT('申込一覧'!E121,2)&amp;")"))</f>
      </c>
      <c r="C101">
        <f>IF('申込一覧'!D121="","",'申込一覧'!D121)</f>
      </c>
      <c r="D101">
        <f>IF('申込一覧'!F121="","",'申込一覧'!F121)</f>
      </c>
      <c r="E101">
        <f ca="1">IF('申込一覧'!G121="","",RIGHTB((OFFSET('名前'!$P$4,MATCH('申込一覧'!G121,'名前'!$Q$5:$Q$52,0),0)),2))</f>
      </c>
      <c r="F101">
        <f>IF('申込一覧'!B121="","",'申込一覧'!$N$9)</f>
      </c>
      <c r="G101">
        <f>IF('申込一覧'!B121="","",0)</f>
      </c>
      <c r="H101">
        <f>IF('申込一覧'!B121="","",0)</f>
      </c>
      <c r="I101">
        <f>IF('申込一覧'!B121="","",'申込一覧'!B121)</f>
      </c>
      <c r="J101">
        <f>IF('申込一覧'!H121="","",INDEX('名前'!$L$4:$L$92,MATCH('申込一覧'!H121,'名前'!$M$4:$M$92,0))&amp;" "&amp;IF('申込一覧'!Q121=1,RIGHTB(10000000+'申込一覧'!I121,7),IF('申込一覧'!Q121=2,RIGHTB(100000+'申込一覧'!I121,5),"")))</f>
      </c>
      <c r="K101">
        <f>IF('申込一覧'!L121="","",INDEX('名前'!$L$4:$L$92,MATCH('申込一覧'!L121,'名前'!$M$4:$M$44,0))&amp;" "&amp;IF('申込一覧'!R121=1,RIGHTB(10000000+'申込一覧'!M121,7),IF('申込一覧'!R121=2,RIGHTB(100000+'申込一覧'!M121,5),"")))</f>
      </c>
      <c r="M101">
        <f>IF('申込一覧'!B121="","",'申込一覧'!F121*10000+'申込一覧'!B121)</f>
      </c>
    </row>
    <row r="103" spans="1:13" ht="13.5">
      <c r="A103">
        <f>IF('申込一覧'!B122="","",'申込一覧'!F122*10000+'申込一覧'!B122&amp;IF('申込一覧'!$O$10="高校","33"&amp;E103,IF('申込一覧'!$O$10="中学","55"&amp;E103,IF('申込一覧'!$O$10="学連登録（大学等）","22"&amp;E103,"11"&amp;E103))))</f>
      </c>
      <c r="B103">
        <f>IF('申込一覧'!C122="","",'申込一覧'!C122&amp;IF('申込一覧'!E122="","","("&amp;RIGHT('申込一覧'!E122,2)&amp;")"))</f>
      </c>
      <c r="C103">
        <f>IF('申込一覧'!D122="","",'申込一覧'!D122)</f>
      </c>
      <c r="D103">
        <f>IF('申込一覧'!F122="","",'申込一覧'!F122)</f>
      </c>
      <c r="E103">
        <f>IF('申込一覧'!G122="","",INDEX(RIGHTB('名前'!$P$5:$P$52,2),MATCH('申込一覧'!G122,'名前'!$Q$5:$Q$52,0)))</f>
      </c>
      <c r="F103">
        <f>IF('申込一覧'!B122="","",'申込一覧'!$M$8)</f>
      </c>
      <c r="G103">
        <f>IF('申込一覧'!B122="","",0)</f>
      </c>
      <c r="H103">
        <f>IF('申込一覧'!B122="","",0)</f>
      </c>
      <c r="I103">
        <f>IF('申込一覧'!B122="","",'申込一覧'!B122)</f>
      </c>
      <c r="J103">
        <f>IF('申込一覧'!H122="","",INDEX('名前'!$L$4:$L$92,MATCH('申込一覧'!H122,'名前'!$M$4:$M$92,0))&amp;" "&amp;IF('申込一覧'!Q122=1,RIGHTB(10000000+'申込一覧'!I122,7),IF('申込一覧'!Q122=2,RIGHTB(100000+'申込一覧'!I122,5),"")))</f>
      </c>
      <c r="K103">
        <f>IF('申込一覧'!L122="","",INDEX('名前'!$L$4:$L$92,MATCH('申込一覧'!L122,'名前'!$M$4:$M$44,0))&amp;" "&amp;IF('申込一覧'!R122=1,RIGHTB(10000000+'申込一覧'!M122,7),IF('申込一覧'!R122=2,RIGHTB(100000+'申込一覧'!M122,5),"")))</f>
      </c>
      <c r="M103">
        <f>IF('申込一覧'!B122="","",'申込一覧'!F122*10000+'申込一覧'!B122)</f>
      </c>
    </row>
    <row r="104" spans="1:13" ht="13.5">
      <c r="A104">
        <f>IF('申込一覧'!B123="","",'申込一覧'!F123*10000+'申込一覧'!B123&amp;IF('申込一覧'!$O$10="高校","33"&amp;E104,IF('申込一覧'!$O$10="中学","55"&amp;E104,IF('申込一覧'!$O$10="学連登録（大学等）","22"&amp;E104,"11"&amp;E104))))</f>
      </c>
      <c r="B104">
        <f>IF('申込一覧'!C123="","",'申込一覧'!C123&amp;IF('申込一覧'!E123="","","("&amp;RIGHT('申込一覧'!E123,2)&amp;")"))</f>
      </c>
      <c r="C104">
        <f>IF('申込一覧'!D123="","",'申込一覧'!D123)</f>
      </c>
      <c r="D104">
        <f>IF('申込一覧'!F123="","",'申込一覧'!F123)</f>
      </c>
      <c r="E104">
        <f>IF('申込一覧'!G123="","",INDEX(RIGHTB('名前'!$P$5:$P$52,2),MATCH('申込一覧'!G123,'名前'!$Q$5:$Q$52,0)))</f>
      </c>
      <c r="F104">
        <f>IF('申込一覧'!B123="","",'申込一覧'!$M$8)</f>
      </c>
      <c r="G104">
        <f>IF('申込一覧'!B123="","",0)</f>
      </c>
      <c r="H104">
        <f>IF('申込一覧'!B123="","",0)</f>
      </c>
      <c r="I104">
        <f>IF('申込一覧'!B123="","",'申込一覧'!B123)</f>
      </c>
      <c r="J104">
        <f>IF('申込一覧'!H123="","",INDEX('名前'!$L$4:$L$92,MATCH('申込一覧'!H123,'名前'!$M$4:$M$92,0))&amp;" "&amp;IF('申込一覧'!Q123=1,RIGHTB(10000000+'申込一覧'!I123,7),IF('申込一覧'!Q123=2,RIGHTB(100000+'申込一覧'!I123,5),"")))</f>
      </c>
      <c r="K104">
        <f>IF('申込一覧'!L123="","",INDEX('名前'!$L$4:$L$92,MATCH('申込一覧'!L123,'名前'!$M$4:$M$44,0))&amp;" "&amp;IF('申込一覧'!R123=1,RIGHTB(10000000+'申込一覧'!M123,7),IF('申込一覧'!R123=2,RIGHTB(100000+'申込一覧'!M123,5),"")))</f>
      </c>
      <c r="M104">
        <f>IF('申込一覧'!B123="","",'申込一覧'!F123*10000+'申込一覧'!B123)</f>
      </c>
    </row>
    <row r="105" spans="1:13" ht="13.5">
      <c r="A105">
        <f>IF('申込一覧'!B124="","",'申込一覧'!F124*10000+'申込一覧'!B124&amp;IF('申込一覧'!$O$10="高校","33"&amp;E105,IF('申込一覧'!$O$10="中学","55"&amp;E105,IF('申込一覧'!$O$10="学連登録（大学等）","22"&amp;E105,"11"&amp;E105))))</f>
      </c>
      <c r="B105">
        <f>IF('申込一覧'!C124="","",'申込一覧'!C124&amp;IF('申込一覧'!E124="","","("&amp;RIGHT('申込一覧'!E124,2)&amp;")"))</f>
      </c>
      <c r="C105">
        <f>IF('申込一覧'!D124="","",'申込一覧'!D124)</f>
      </c>
      <c r="D105">
        <f>IF('申込一覧'!F124="","",'申込一覧'!F124)</f>
      </c>
      <c r="E105">
        <f>IF('申込一覧'!G124="","",INDEX(RIGHTB('名前'!$P$5:$P$52,2),MATCH('申込一覧'!G124,'名前'!$Q$5:$Q$52,0)))</f>
      </c>
      <c r="F105">
        <f>IF('申込一覧'!B124="","",'申込一覧'!$M$8)</f>
      </c>
      <c r="G105">
        <f>IF('申込一覧'!B124="","",0)</f>
      </c>
      <c r="H105">
        <f>IF('申込一覧'!B124="","",0)</f>
      </c>
      <c r="I105">
        <f>IF('申込一覧'!B124="","",'申込一覧'!B124)</f>
      </c>
      <c r="J105">
        <f>IF('申込一覧'!H124="","",INDEX('名前'!$L$4:$L$92,MATCH('申込一覧'!H124,'名前'!$M$4:$M$92,0))&amp;" "&amp;IF('申込一覧'!Q124=1,RIGHTB(10000000+'申込一覧'!I124,7),IF('申込一覧'!Q124=2,RIGHTB(100000+'申込一覧'!I124,5),"")))</f>
      </c>
      <c r="K105">
        <f>IF('申込一覧'!L124="","",INDEX('名前'!$L$4:$L$92,MATCH('申込一覧'!L124,'名前'!$M$4:$M$44,0))&amp;" "&amp;IF('申込一覧'!R124=1,RIGHTB(10000000+'申込一覧'!M124,7),IF('申込一覧'!R124=2,RIGHTB(100000+'申込一覧'!M124,5),"")))</f>
      </c>
      <c r="M105">
        <f>IF('申込一覧'!B124="","",'申込一覧'!F124*10000+'申込一覧'!B124)</f>
      </c>
    </row>
    <row r="106" spans="1:13" ht="13.5">
      <c r="A106">
        <f>IF('申込一覧'!B125="","",'申込一覧'!F125*10000+'申込一覧'!B125&amp;IF('申込一覧'!$O$10="高校","33"&amp;E106,IF('申込一覧'!$O$10="中学","55"&amp;E106,IF('申込一覧'!$O$10="学連登録（大学等）","22"&amp;E106,"11"&amp;E106))))</f>
      </c>
      <c r="B106">
        <f>IF('申込一覧'!C125="","",'申込一覧'!C125&amp;IF('申込一覧'!E125="","","("&amp;RIGHT('申込一覧'!E125,2)&amp;")"))</f>
      </c>
      <c r="C106">
        <f>IF('申込一覧'!D125="","",'申込一覧'!D125)</f>
      </c>
      <c r="D106">
        <f>IF('申込一覧'!F125="","",'申込一覧'!F125)</f>
      </c>
      <c r="E106">
        <f>IF('申込一覧'!G125="","",INDEX(RIGHTB('名前'!$P$5:$P$52,2),MATCH('申込一覧'!G125,'名前'!$Q$5:$Q$52,0)))</f>
      </c>
      <c r="F106">
        <f>IF('申込一覧'!B125="","",'申込一覧'!$M$8)</f>
      </c>
      <c r="G106">
        <f>IF('申込一覧'!B125="","",0)</f>
      </c>
      <c r="H106">
        <f>IF('申込一覧'!B125="","",0)</f>
      </c>
      <c r="I106">
        <f>IF('申込一覧'!B125="","",'申込一覧'!B125)</f>
      </c>
      <c r="J106">
        <f>IF('申込一覧'!H125="","",INDEX('名前'!$L$4:$L$92,MATCH('申込一覧'!H125,'名前'!$M$4:$M$92,0))&amp;" "&amp;IF('申込一覧'!Q125=1,RIGHTB(10000000+'申込一覧'!I125,7),IF('申込一覧'!Q125=2,RIGHTB(100000+'申込一覧'!I125,5),"")))</f>
      </c>
      <c r="K106">
        <f>IF('申込一覧'!L125="","",INDEX('名前'!$L$4:$L$92,MATCH('申込一覧'!L125,'名前'!$M$4:$M$44,0))&amp;" "&amp;IF('申込一覧'!R125=1,RIGHTB(10000000+'申込一覧'!M125,7),IF('申込一覧'!R125=2,RIGHTB(100000+'申込一覧'!M125,5),"")))</f>
      </c>
      <c r="M106">
        <f>IF('申込一覧'!B125="","",'申込一覧'!F125*10000+'申込一覧'!B125)</f>
      </c>
    </row>
    <row r="107" spans="1:13" ht="13.5">
      <c r="A107">
        <f>IF('申込一覧'!B126="","",'申込一覧'!F126*10000+'申込一覧'!B126&amp;IF('申込一覧'!$O$10="高校","33"&amp;E107,IF('申込一覧'!$O$10="中学","55"&amp;E107,IF('申込一覧'!$O$10="学連登録（大学等）","22"&amp;E107,"11"&amp;E107))))</f>
      </c>
      <c r="B107">
        <f>IF('申込一覧'!C126="","",'申込一覧'!C126&amp;IF('申込一覧'!E126="","","("&amp;RIGHT('申込一覧'!E126,2)&amp;")"))</f>
      </c>
      <c r="C107">
        <f>IF('申込一覧'!D126="","",'申込一覧'!D126)</f>
      </c>
      <c r="D107">
        <f>IF('申込一覧'!F126="","",'申込一覧'!F126)</f>
      </c>
      <c r="E107">
        <f>IF('申込一覧'!G126="","",INDEX(RIGHTB('名前'!$P$5:$P$52,2),MATCH('申込一覧'!G126,'名前'!$Q$5:$Q$52,0)))</f>
      </c>
      <c r="F107">
        <f>IF('申込一覧'!B126="","",'申込一覧'!$M$8)</f>
      </c>
      <c r="G107">
        <f>IF('申込一覧'!B126="","",0)</f>
      </c>
      <c r="H107">
        <f>IF('申込一覧'!B126="","",0)</f>
      </c>
      <c r="I107">
        <f>IF('申込一覧'!B126="","",'申込一覧'!B126)</f>
      </c>
      <c r="J107">
        <f>IF('申込一覧'!H126="","",INDEX('名前'!$L$4:$L$92,MATCH('申込一覧'!H126,'名前'!$M$4:$M$92,0))&amp;" "&amp;IF('申込一覧'!Q126=1,RIGHTB(10000000+'申込一覧'!I126,7),IF('申込一覧'!Q126=2,RIGHTB(100000+'申込一覧'!I126,5),"")))</f>
      </c>
      <c r="K107">
        <f>IF('申込一覧'!L126="","",INDEX('名前'!$L$4:$L$92,MATCH('申込一覧'!L126,'名前'!$M$4:$M$44,0))&amp;" "&amp;IF('申込一覧'!R126=1,RIGHTB(10000000+'申込一覧'!M126,7),IF('申込一覧'!R126=2,RIGHTB(100000+'申込一覧'!M126,5),"")))</f>
      </c>
      <c r="M107">
        <f>IF('申込一覧'!B126="","",'申込一覧'!F126*10000+'申込一覧'!B126)</f>
      </c>
    </row>
    <row r="108" spans="1:13" ht="13.5">
      <c r="A108">
        <f>IF('申込一覧'!B127="","",'申込一覧'!F127*10000+'申込一覧'!B127&amp;IF('申込一覧'!$O$10="高校","33"&amp;E108,IF('申込一覧'!$O$10="中学","55"&amp;E108,IF('申込一覧'!$O$10="学連登録（大学等）","22"&amp;E108,"11"&amp;E108))))</f>
      </c>
      <c r="B108">
        <f>IF('申込一覧'!C127="","",'申込一覧'!C127&amp;IF('申込一覧'!E127="","","("&amp;RIGHT('申込一覧'!E127,2)&amp;")"))</f>
      </c>
      <c r="C108">
        <f>IF('申込一覧'!D127="","",'申込一覧'!D127)</f>
      </c>
      <c r="D108">
        <f>IF('申込一覧'!F127="","",'申込一覧'!F127)</f>
      </c>
      <c r="E108">
        <f>IF('申込一覧'!G127="","",INDEX(RIGHTB('名前'!$P$5:$P$52,2),MATCH('申込一覧'!G127,'名前'!$Q$5:$Q$52,0)))</f>
      </c>
      <c r="F108">
        <f>IF('申込一覧'!B127="","",'申込一覧'!$M$8)</f>
      </c>
      <c r="G108">
        <f>IF('申込一覧'!B127="","",0)</f>
      </c>
      <c r="H108">
        <f>IF('申込一覧'!B127="","",0)</f>
      </c>
      <c r="I108">
        <f>IF('申込一覧'!B127="","",'申込一覧'!B127)</f>
      </c>
      <c r="J108">
        <f>IF('申込一覧'!H127="","",INDEX('名前'!$L$4:$L$92,MATCH('申込一覧'!H127,'名前'!$M$4:$M$92,0))&amp;" "&amp;IF('申込一覧'!Q127=1,RIGHTB(10000000+'申込一覧'!I127,7),IF('申込一覧'!Q127=2,RIGHTB(100000+'申込一覧'!I127,5),"")))</f>
      </c>
      <c r="K108">
        <f>IF('申込一覧'!L127="","",INDEX('名前'!$L$4:$L$92,MATCH('申込一覧'!L127,'名前'!$M$4:$M$44,0))&amp;" "&amp;IF('申込一覧'!R127=1,RIGHTB(10000000+'申込一覧'!M127,7),IF('申込一覧'!R127=2,RIGHTB(100000+'申込一覧'!M127,5),"")))</f>
      </c>
      <c r="M108">
        <f>IF('申込一覧'!B127="","",'申込一覧'!F127*10000+'申込一覧'!B127)</f>
      </c>
    </row>
    <row r="109" spans="1:13" ht="13.5">
      <c r="A109">
        <f>IF('申込一覧'!B128="","",'申込一覧'!F128*10000+'申込一覧'!B128&amp;IF('申込一覧'!$O$10="高校","33"&amp;E109,IF('申込一覧'!$O$10="中学","55"&amp;E109,IF('申込一覧'!$O$10="学連登録（大学等）","22"&amp;E109,"11"&amp;E109))))</f>
      </c>
      <c r="B109">
        <f>IF('申込一覧'!C128="","",'申込一覧'!C128&amp;IF('申込一覧'!E128="","","("&amp;RIGHT('申込一覧'!E128,2)&amp;")"))</f>
      </c>
      <c r="C109">
        <f>IF('申込一覧'!D128="","",'申込一覧'!D128)</f>
      </c>
      <c r="D109">
        <f>IF('申込一覧'!F128="","",'申込一覧'!F128)</f>
      </c>
      <c r="E109">
        <f>IF('申込一覧'!G128="","",INDEX(RIGHTB('名前'!$P$5:$P$52,2),MATCH('申込一覧'!G128,'名前'!$Q$5:$Q$52,0)))</f>
      </c>
      <c r="F109">
        <f>IF('申込一覧'!B128="","",'申込一覧'!$M$8)</f>
      </c>
      <c r="G109">
        <f>IF('申込一覧'!B128="","",0)</f>
      </c>
      <c r="H109">
        <f>IF('申込一覧'!B128="","",0)</f>
      </c>
      <c r="I109">
        <f>IF('申込一覧'!B128="","",'申込一覧'!B128)</f>
      </c>
      <c r="J109">
        <f>IF('申込一覧'!H128="","",INDEX('名前'!$L$4:$L$92,MATCH('申込一覧'!H128,'名前'!$M$4:$M$92,0))&amp;" "&amp;IF('申込一覧'!Q128=1,RIGHTB(10000000+'申込一覧'!I128,7),IF('申込一覧'!Q128=2,RIGHTB(100000+'申込一覧'!I128,5),"")))</f>
      </c>
      <c r="K109">
        <f>IF('申込一覧'!L128="","",INDEX('名前'!$L$4:$L$92,MATCH('申込一覧'!L128,'名前'!$M$4:$M$44,0))&amp;" "&amp;IF('申込一覧'!R128=1,RIGHTB(10000000+'申込一覧'!M128,7),IF('申込一覧'!R128=2,RIGHTB(100000+'申込一覧'!M128,5),"")))</f>
      </c>
      <c r="M109">
        <f>IF('申込一覧'!B128="","",'申込一覧'!F128*10000+'申込一覧'!B128)</f>
      </c>
    </row>
    <row r="110" spans="1:13" ht="13.5">
      <c r="A110">
        <f>IF('申込一覧'!B129="","",'申込一覧'!F129*10000+'申込一覧'!B129&amp;IF('申込一覧'!$O$10="高校","33"&amp;E110,IF('申込一覧'!$O$10="中学","55"&amp;E110,IF('申込一覧'!$O$10="学連登録（大学等）","22"&amp;E110,"11"&amp;E110))))</f>
      </c>
      <c r="B110">
        <f>IF('申込一覧'!C129="","",'申込一覧'!C129&amp;IF('申込一覧'!E129="","","("&amp;RIGHT('申込一覧'!E129,2)&amp;")"))</f>
      </c>
      <c r="C110">
        <f>IF('申込一覧'!D129="","",'申込一覧'!D129)</f>
      </c>
      <c r="D110">
        <f>IF('申込一覧'!F129="","",'申込一覧'!F129)</f>
      </c>
      <c r="E110">
        <f>IF('申込一覧'!G129="","",INDEX(RIGHTB('名前'!$P$5:$P$52,2),MATCH('申込一覧'!G129,'名前'!$Q$5:$Q$52,0)))</f>
      </c>
      <c r="F110">
        <f>IF('申込一覧'!B129="","",'申込一覧'!$M$8)</f>
      </c>
      <c r="G110">
        <f>IF('申込一覧'!B129="","",0)</f>
      </c>
      <c r="H110">
        <f>IF('申込一覧'!B129="","",0)</f>
      </c>
      <c r="I110">
        <f>IF('申込一覧'!B129="","",'申込一覧'!B129)</f>
      </c>
      <c r="J110">
        <f>IF('申込一覧'!H129="","",INDEX('名前'!$L$4:$L$92,MATCH('申込一覧'!H129,'名前'!$M$4:$M$92,0))&amp;" "&amp;IF('申込一覧'!Q129=1,RIGHTB(10000000+'申込一覧'!I129,7),IF('申込一覧'!Q129=2,RIGHTB(100000+'申込一覧'!I129,5),"")))</f>
      </c>
      <c r="K110">
        <f>IF('申込一覧'!L129="","",INDEX('名前'!$L$4:$L$92,MATCH('申込一覧'!L129,'名前'!$M$4:$M$44,0))&amp;" "&amp;IF('申込一覧'!R129=1,RIGHTB(10000000+'申込一覧'!M129,7),IF('申込一覧'!R129=2,RIGHTB(100000+'申込一覧'!M129,5),"")))</f>
      </c>
      <c r="M110">
        <f>IF('申込一覧'!B129="","",'申込一覧'!F129*10000+'申込一覧'!B129)</f>
      </c>
    </row>
    <row r="111" spans="1:13" ht="13.5">
      <c r="A111">
        <f>IF('申込一覧'!B130="","",'申込一覧'!F130*10000+'申込一覧'!B130&amp;IF('申込一覧'!$O$10="高校","33"&amp;E111,IF('申込一覧'!$O$10="中学","55"&amp;E111,IF('申込一覧'!$O$10="学連登録（大学等）","22"&amp;E111,"11"&amp;E111))))</f>
      </c>
      <c r="B111">
        <f>IF('申込一覧'!C130="","",'申込一覧'!C130&amp;IF('申込一覧'!E130="","","("&amp;RIGHT('申込一覧'!E130,2)&amp;")"))</f>
      </c>
      <c r="C111">
        <f>IF('申込一覧'!D130="","",'申込一覧'!D130)</f>
      </c>
      <c r="D111">
        <f>IF('申込一覧'!F130="","",'申込一覧'!F130)</f>
      </c>
      <c r="E111">
        <f>IF('申込一覧'!G130="","",INDEX(RIGHTB('名前'!$P$5:$P$52,2),MATCH('申込一覧'!G130,'名前'!$Q$5:$Q$52,0)))</f>
      </c>
      <c r="F111">
        <f>IF('申込一覧'!B130="","",'申込一覧'!$M$8)</f>
      </c>
      <c r="G111">
        <f>IF('申込一覧'!B130="","",0)</f>
      </c>
      <c r="H111">
        <f>IF('申込一覧'!B130="","",0)</f>
      </c>
      <c r="I111">
        <f>IF('申込一覧'!B130="","",'申込一覧'!B130)</f>
      </c>
      <c r="J111">
        <f>IF('申込一覧'!H130="","",INDEX('名前'!$L$4:$L$92,MATCH('申込一覧'!H130,'名前'!$M$4:$M$92,0))&amp;" "&amp;IF('申込一覧'!Q130=1,RIGHTB(10000000+'申込一覧'!I130,7),IF('申込一覧'!Q130=2,RIGHTB(100000+'申込一覧'!I130,5),"")))</f>
      </c>
      <c r="K111">
        <f>IF('申込一覧'!L130="","",INDEX('名前'!$L$4:$L$92,MATCH('申込一覧'!L130,'名前'!$M$4:$M$44,0))&amp;" "&amp;IF('申込一覧'!R130=1,RIGHTB(10000000+'申込一覧'!M130,7),IF('申込一覧'!R130=2,RIGHTB(100000+'申込一覧'!M130,5),"")))</f>
      </c>
      <c r="M111">
        <f>IF('申込一覧'!B130="","",'申込一覧'!F130*10000+'申込一覧'!B130)</f>
      </c>
    </row>
    <row r="112" spans="1:13" ht="13.5">
      <c r="A112">
        <f>IF('申込一覧'!B131="","",'申込一覧'!F131*10000+'申込一覧'!B131&amp;IF('申込一覧'!$O$10="高校","33"&amp;E112,IF('申込一覧'!$O$10="中学","55"&amp;E112,IF('申込一覧'!$O$10="学連登録（大学等）","22"&amp;E112,"11"&amp;E112))))</f>
      </c>
      <c r="B112">
        <f>IF('申込一覧'!C131="","",'申込一覧'!C131&amp;IF('申込一覧'!E131="","","("&amp;RIGHT('申込一覧'!E131,2)&amp;")"))</f>
      </c>
      <c r="C112">
        <f>IF('申込一覧'!D131="","",'申込一覧'!D131)</f>
      </c>
      <c r="D112">
        <f>IF('申込一覧'!F131="","",'申込一覧'!F131)</f>
      </c>
      <c r="E112">
        <f>IF('申込一覧'!G131="","",INDEX(RIGHTB('名前'!$P$5:$P$52,2),MATCH('申込一覧'!G131,'名前'!$Q$5:$Q$52,0)))</f>
      </c>
      <c r="F112">
        <f>IF('申込一覧'!B131="","",'申込一覧'!$M$8)</f>
      </c>
      <c r="G112">
        <f>IF('申込一覧'!B131="","",0)</f>
      </c>
      <c r="H112">
        <f>IF('申込一覧'!B131="","",0)</f>
      </c>
      <c r="I112">
        <f>IF('申込一覧'!B131="","",'申込一覧'!B131)</f>
      </c>
      <c r="J112">
        <f>IF('申込一覧'!H131="","",INDEX('名前'!$L$4:$L$92,MATCH('申込一覧'!H131,'名前'!$M$4:$M$92,0))&amp;" "&amp;IF('申込一覧'!Q131=1,RIGHTB(10000000+'申込一覧'!I131,7),IF('申込一覧'!Q131=2,RIGHTB(100000+'申込一覧'!I131,5),"")))</f>
      </c>
      <c r="K112">
        <f>IF('申込一覧'!L131="","",INDEX('名前'!$L$4:$L$92,MATCH('申込一覧'!L131,'名前'!$M$4:$M$44,0))&amp;" "&amp;IF('申込一覧'!R131=1,RIGHTB(10000000+'申込一覧'!M131,7),IF('申込一覧'!R131=2,RIGHTB(100000+'申込一覧'!M131,5),"")))</f>
      </c>
      <c r="M112">
        <f>IF('申込一覧'!B131="","",'申込一覧'!F131*10000+'申込一覧'!B131)</f>
      </c>
    </row>
    <row r="113" spans="1:13" ht="13.5">
      <c r="A113">
        <f>IF('申込一覧'!B132="","",'申込一覧'!F132*10000+'申込一覧'!B132&amp;IF('申込一覧'!$O$10="高校","33"&amp;E113,IF('申込一覧'!$O$10="中学","55"&amp;E113,IF('申込一覧'!$O$10="学連登録（大学等）","22"&amp;E113,"11"&amp;E113))))</f>
      </c>
      <c r="B113">
        <f>IF('申込一覧'!C132="","",'申込一覧'!C132&amp;IF('申込一覧'!E132="","","("&amp;RIGHT('申込一覧'!E132,2)&amp;")"))</f>
      </c>
      <c r="C113">
        <f>IF('申込一覧'!D132="","",'申込一覧'!D132)</f>
      </c>
      <c r="D113">
        <f>IF('申込一覧'!F132="","",'申込一覧'!F132)</f>
      </c>
      <c r="E113">
        <f>IF('申込一覧'!G132="","",INDEX(RIGHTB('名前'!$P$5:$P$52,2),MATCH('申込一覧'!G132,'名前'!$Q$5:$Q$52,0)))</f>
      </c>
      <c r="F113">
        <f>IF('申込一覧'!B132="","",'申込一覧'!$M$8)</f>
      </c>
      <c r="G113">
        <f>IF('申込一覧'!B132="","",0)</f>
      </c>
      <c r="H113">
        <f>IF('申込一覧'!B132="","",0)</f>
      </c>
      <c r="I113">
        <f>IF('申込一覧'!B132="","",'申込一覧'!B132)</f>
      </c>
      <c r="J113">
        <f>IF('申込一覧'!H132="","",INDEX('名前'!$L$4:$L$92,MATCH('申込一覧'!H132,'名前'!$M$4:$M$92,0))&amp;" "&amp;IF('申込一覧'!Q132=1,RIGHTB(10000000+'申込一覧'!I132,7),IF('申込一覧'!Q132=2,RIGHTB(100000+'申込一覧'!I132,5),"")))</f>
      </c>
      <c r="K113">
        <f>IF('申込一覧'!L132="","",INDEX('名前'!$L$4:$L$92,MATCH('申込一覧'!L132,'名前'!$M$4:$M$44,0))&amp;" "&amp;IF('申込一覧'!R132=1,RIGHTB(10000000+'申込一覧'!M132,7),IF('申込一覧'!R132=2,RIGHTB(100000+'申込一覧'!M132,5),"")))</f>
      </c>
      <c r="M113">
        <f>IF('申込一覧'!B132="","",'申込一覧'!F132*10000+'申込一覧'!B132)</f>
      </c>
    </row>
    <row r="114" spans="1:13" ht="13.5">
      <c r="A114">
        <f>IF('申込一覧'!B133="","",'申込一覧'!F133*10000+'申込一覧'!B133&amp;IF('申込一覧'!$O$10="高校","33"&amp;E114,IF('申込一覧'!$O$10="中学","55"&amp;E114,IF('申込一覧'!$O$10="学連登録（大学等）","22"&amp;E114,"11"&amp;E114))))</f>
      </c>
      <c r="B114">
        <f>IF('申込一覧'!C133="","",'申込一覧'!C133&amp;IF('申込一覧'!E133="","","("&amp;RIGHT('申込一覧'!E133,2)&amp;")"))</f>
      </c>
      <c r="C114">
        <f>IF('申込一覧'!D133="","",'申込一覧'!D133)</f>
      </c>
      <c r="D114">
        <f>IF('申込一覧'!F133="","",'申込一覧'!F133)</f>
      </c>
      <c r="E114">
        <f>IF('申込一覧'!G133="","",INDEX(RIGHTB('名前'!$P$5:$P$52,2),MATCH('申込一覧'!G133,'名前'!$Q$5:$Q$52,0)))</f>
      </c>
      <c r="F114">
        <f>IF('申込一覧'!B133="","",'申込一覧'!$M$8)</f>
      </c>
      <c r="G114">
        <f>IF('申込一覧'!B133="","",0)</f>
      </c>
      <c r="H114">
        <f>IF('申込一覧'!B133="","",0)</f>
      </c>
      <c r="I114">
        <f>IF('申込一覧'!B133="","",'申込一覧'!B133)</f>
      </c>
      <c r="J114">
        <f>IF('申込一覧'!H133="","",INDEX('名前'!$L$4:$L$92,MATCH('申込一覧'!H133,'名前'!$M$4:$M$92,0))&amp;" "&amp;IF('申込一覧'!Q133=1,RIGHTB(10000000+'申込一覧'!I133,7),IF('申込一覧'!Q133=2,RIGHTB(100000+'申込一覧'!I133,5),"")))</f>
      </c>
      <c r="K114">
        <f>IF('申込一覧'!L133="","",INDEX('名前'!$L$4:$L$92,MATCH('申込一覧'!L133,'名前'!$M$4:$M$44,0))&amp;" "&amp;IF('申込一覧'!R133=1,RIGHTB(10000000+'申込一覧'!M133,7),IF('申込一覧'!R133=2,RIGHTB(100000+'申込一覧'!M133,5),"")))</f>
      </c>
      <c r="M114">
        <f>IF('申込一覧'!B133="","",'申込一覧'!F133*10000+'申込一覧'!B133)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D2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9.125" style="0" bestFit="1" customWidth="1"/>
    <col min="2" max="3" width="13.00390625" style="0" bestFit="1" customWidth="1"/>
    <col min="4" max="4" width="3.875" style="0" bestFit="1" customWidth="1"/>
  </cols>
  <sheetData>
    <row r="1" spans="1:4" ht="13.5">
      <c r="A1" t="s">
        <v>32</v>
      </c>
      <c r="B1" t="s">
        <v>170</v>
      </c>
      <c r="C1" t="s">
        <v>181</v>
      </c>
      <c r="D1" t="s">
        <v>173</v>
      </c>
    </row>
    <row r="2" spans="1:4" ht="13.5">
      <c r="A2">
        <f>'申込一覧'!N8</f>
        <v>0</v>
      </c>
      <c r="B2">
        <f>'申込一覧'!D8</f>
        <v>0</v>
      </c>
      <c r="C2">
        <f>'申込一覧'!N9</f>
        <v>0</v>
      </c>
      <c r="D2" t="e">
        <f ca="1">OFFSET('名前'!$A$4,MATCH('申込一覧'!M10,'名前'!$B$5:$B$52,0),0)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L30"/>
  <sheetViews>
    <sheetView zoomScalePageLayoutView="0" workbookViewId="0" topLeftCell="A1">
      <selection activeCell="A2" sqref="A2:L11"/>
    </sheetView>
  </sheetViews>
  <sheetFormatPr defaultColWidth="9.00390625" defaultRowHeight="13.5"/>
  <cols>
    <col min="1" max="1" width="11.875" style="80" bestFit="1" customWidth="1"/>
    <col min="2" max="2" width="10.50390625" style="80" bestFit="1" customWidth="1"/>
    <col min="3" max="3" width="3.625" style="80" bestFit="1" customWidth="1"/>
    <col min="4" max="4" width="10.50390625" style="80" bestFit="1" customWidth="1"/>
    <col min="5" max="5" width="3.75390625" style="80" bestFit="1" customWidth="1"/>
    <col min="6" max="6" width="6.50390625" style="80" bestFit="1" customWidth="1"/>
    <col min="7" max="12" width="10.50390625" style="80" bestFit="1" customWidth="1"/>
    <col min="13" max="13" width="9.00390625" style="80" bestFit="1" customWidth="1"/>
    <col min="14" max="16384" width="9.00390625" style="80" customWidth="1"/>
  </cols>
  <sheetData>
    <row r="1" spans="2:12" ht="13.5">
      <c r="B1" s="80" t="s">
        <v>167</v>
      </c>
      <c r="C1" s="80" t="s">
        <v>178</v>
      </c>
      <c r="D1" s="80" t="s">
        <v>32</v>
      </c>
      <c r="E1" s="80" t="s">
        <v>170</v>
      </c>
      <c r="F1" s="80" t="s">
        <v>182</v>
      </c>
      <c r="G1" s="80" t="s">
        <v>126</v>
      </c>
      <c r="H1" s="80" t="s">
        <v>179</v>
      </c>
      <c r="I1" s="80" t="s">
        <v>183</v>
      </c>
      <c r="J1" s="80" t="s">
        <v>184</v>
      </c>
      <c r="K1" s="80" t="s">
        <v>186</v>
      </c>
      <c r="L1" s="80" t="s">
        <v>188</v>
      </c>
    </row>
    <row r="2" spans="1:12" ht="13.5">
      <c r="A2" s="80">
        <f>IF(リレー!A15="","",リレー!A15)</f>
      </c>
      <c r="B2" s="80">
        <f>IF(リレー!A15="","",'申込一覧'!$N$9)&amp;IF(リレー!B15="","",リレー!B15)</f>
      </c>
      <c r="D2" s="80">
        <f>IF(リレー!A15="","",'申込一覧'!$N$9)&amp;IF(リレー!B15="","",リレー!B15)</f>
      </c>
      <c r="F2" s="80">
        <f>IF(リレー!C15="","",リレー!C15)</f>
      </c>
      <c r="G2" s="80">
        <f>IF(リレー!F15="","",リレー!M15)</f>
      </c>
      <c r="H2" s="80">
        <f>IF(リレー!G15="","",リレー!N15)</f>
      </c>
      <c r="I2" s="80">
        <f>IF(リレー!H15="","",リレー!O15)</f>
      </c>
      <c r="J2" s="80">
        <f>IF(リレー!I15="","",リレー!P15)</f>
      </c>
      <c r="K2" s="80">
        <f>IF(リレー!J15="","",リレー!Q15)</f>
      </c>
      <c r="L2" s="80">
        <f>IF(リレー!K15="","",リレー!R15)</f>
      </c>
    </row>
    <row r="3" spans="1:12" ht="13.5">
      <c r="A3" s="80">
        <f>IF(リレー!A16="","",リレー!A16)</f>
      </c>
      <c r="B3" s="80">
        <f>IF(リレー!A16="","",'申込一覧'!$N$9)&amp;IF(リレー!B16="","",リレー!B16)</f>
      </c>
      <c r="D3" s="80">
        <f>IF(リレー!A16="","",'申込一覧'!$N$9)&amp;IF(リレー!B16="","",リレー!B16)</f>
      </c>
      <c r="F3" s="80">
        <f>IF(リレー!C16="","",リレー!C16)</f>
      </c>
      <c r="G3" s="80">
        <f>IF(リレー!F16="","",リレー!M16)</f>
      </c>
      <c r="H3" s="80">
        <f>IF(リレー!G16="","",リレー!N16)</f>
      </c>
      <c r="I3" s="80">
        <f>IF(リレー!H16="","",リレー!O16)</f>
      </c>
      <c r="J3" s="80">
        <f>IF(リレー!I16="","",リレー!P16)</f>
      </c>
      <c r="K3" s="80">
        <f>IF(リレー!J16="","",リレー!Q16)</f>
      </c>
      <c r="L3" s="80">
        <f>IF(リレー!K16="","",リレー!R16)</f>
      </c>
    </row>
    <row r="4" spans="1:12" ht="13.5">
      <c r="A4" s="80">
        <f>IF(リレー!A17="","",リレー!A17)</f>
      </c>
      <c r="B4" s="80">
        <f>IF(リレー!A17="","",'申込一覧'!$N$9)&amp;IF(リレー!B17="","",リレー!B17)</f>
      </c>
      <c r="D4" s="80">
        <f>IF(リレー!A17="","",'申込一覧'!$N$9)&amp;IF(リレー!B17="","",リレー!B17)</f>
      </c>
      <c r="F4" s="80">
        <f>IF(リレー!C17="","",リレー!C17)</f>
      </c>
      <c r="G4" s="80">
        <f>IF(リレー!F17="","",リレー!M17)</f>
      </c>
      <c r="H4" s="80">
        <f>IF(リレー!G17="","",リレー!N17)</f>
      </c>
      <c r="I4" s="80">
        <f>IF(リレー!H17="","",リレー!O17)</f>
      </c>
      <c r="J4" s="80">
        <f>IF(リレー!I17="","",リレー!P17)</f>
      </c>
      <c r="K4" s="80">
        <f>IF(リレー!J17="","",リレー!Q17)</f>
      </c>
      <c r="L4" s="80">
        <f>IF(リレー!K17="","",リレー!R17)</f>
      </c>
    </row>
    <row r="5" spans="1:12" ht="13.5">
      <c r="A5" s="80">
        <f>IF(リレー!A18="","",リレー!A18)</f>
      </c>
      <c r="B5" s="80">
        <f>IF(リレー!A18="","",'申込一覧'!$N$9)&amp;IF(リレー!B18="","",リレー!B18)</f>
      </c>
      <c r="D5" s="80">
        <f>IF(リレー!A18="","",'申込一覧'!$N$9)&amp;IF(リレー!B18="","",リレー!B18)</f>
      </c>
      <c r="F5" s="80">
        <f>IF(リレー!C18="","",リレー!C18)</f>
      </c>
      <c r="G5" s="80">
        <f>IF(リレー!F18="","",リレー!M18)</f>
      </c>
      <c r="H5" s="80">
        <f>IF(リレー!G18="","",リレー!N18)</f>
      </c>
      <c r="I5" s="80">
        <f>IF(リレー!H18="","",リレー!O18)</f>
      </c>
      <c r="J5" s="80">
        <f>IF(リレー!I18="","",リレー!P18)</f>
      </c>
      <c r="K5" s="80">
        <f>IF(リレー!J18="","",リレー!Q18)</f>
      </c>
      <c r="L5" s="80">
        <f>IF(リレー!K18="","",リレー!R18)</f>
      </c>
    </row>
    <row r="6" spans="1:12" ht="13.5">
      <c r="A6" s="80">
        <f>IF(リレー!A19="","",リレー!A19)</f>
      </c>
      <c r="B6" s="80">
        <f>IF(リレー!A19="","",'申込一覧'!$N$9)&amp;IF(リレー!B19="","",リレー!B19)</f>
      </c>
      <c r="D6" s="80">
        <f>IF(リレー!A19="","",'申込一覧'!$N$9)&amp;IF(リレー!B19="","",リレー!B19)</f>
      </c>
      <c r="F6" s="80">
        <f>IF(リレー!C19="","",リレー!C19)</f>
      </c>
      <c r="G6" s="80">
        <f>IF(リレー!F19="","",リレー!M19)</f>
      </c>
      <c r="H6" s="80">
        <f>IF(リレー!G19="","",リレー!N19)</f>
      </c>
      <c r="I6" s="80">
        <f>IF(リレー!H19="","",リレー!O19)</f>
      </c>
      <c r="J6" s="80">
        <f>IF(リレー!I19="","",リレー!P19)</f>
      </c>
      <c r="K6" s="80">
        <f>IF(リレー!J19="","",リレー!Q19)</f>
      </c>
      <c r="L6" s="80">
        <f>IF(リレー!K19="","",リレー!R19)</f>
      </c>
    </row>
    <row r="7" spans="1:12" ht="13.5">
      <c r="A7" s="80">
        <f>IF(リレー!A20="","",リレー!A20)</f>
      </c>
      <c r="B7" s="80">
        <f>IF(リレー!A20="","",'申込一覧'!$N$9)&amp;IF(リレー!B20="","",リレー!B20)</f>
      </c>
      <c r="D7" s="80">
        <f>IF(リレー!A20="","",'申込一覧'!$N$9)&amp;IF(リレー!B20="","",リレー!B20)</f>
      </c>
      <c r="F7" s="80">
        <f>IF(リレー!C20="","",リレー!C20)</f>
      </c>
      <c r="G7" s="80">
        <f>IF(リレー!F20="","",リレー!M20)</f>
      </c>
      <c r="H7" s="80">
        <f>IF(リレー!G20="","",リレー!N20)</f>
      </c>
      <c r="I7" s="80">
        <f>IF(リレー!H20="","",リレー!O20)</f>
      </c>
      <c r="J7" s="80">
        <f>IF(リレー!I20="","",リレー!P20)</f>
      </c>
      <c r="K7" s="80">
        <f>IF(リレー!J20="","",リレー!Q20)</f>
      </c>
      <c r="L7" s="80">
        <f>IF(リレー!K20="","",リレー!R20)</f>
      </c>
    </row>
    <row r="8" spans="1:12" ht="13.5">
      <c r="A8" s="80">
        <f>IF(リレー!A21="","",リレー!A21)</f>
      </c>
      <c r="B8" s="80">
        <f>IF(リレー!A21="","",'申込一覧'!$N$9)&amp;IF(リレー!B21="","",リレー!B21)</f>
      </c>
      <c r="D8" s="80">
        <f>IF(リレー!A21="","",'申込一覧'!$N$9)&amp;IF(リレー!B21="","",リレー!B21)</f>
      </c>
      <c r="F8" s="80">
        <f>IF(リレー!C21="","",リレー!C21)</f>
      </c>
      <c r="G8" s="80">
        <f>IF(リレー!F21="","",リレー!M21)</f>
      </c>
      <c r="H8" s="80">
        <f>IF(リレー!G21="","",リレー!N21)</f>
      </c>
      <c r="I8" s="80">
        <f>IF(リレー!H21="","",リレー!O21)</f>
      </c>
      <c r="J8" s="80">
        <f>IF(リレー!I21="","",リレー!P21)</f>
      </c>
      <c r="K8" s="80">
        <f>IF(リレー!J21="","",リレー!Q21)</f>
      </c>
      <c r="L8" s="80">
        <f>IF(リレー!K21="","",リレー!R21)</f>
      </c>
    </row>
    <row r="9" spans="1:12" ht="13.5">
      <c r="A9" s="80">
        <f>IF(リレー!A22="","",リレー!A22)</f>
      </c>
      <c r="B9" s="80">
        <f>IF(リレー!A22="","",'申込一覧'!$N$9)&amp;IF(リレー!B22="","",リレー!B22)</f>
      </c>
      <c r="D9" s="80">
        <f>IF(リレー!A22="","",'申込一覧'!$N$9)&amp;IF(リレー!B22="","",リレー!B22)</f>
      </c>
      <c r="F9" s="80">
        <f>IF(リレー!C22="","",リレー!C22)</f>
      </c>
      <c r="G9" s="80">
        <f>IF(リレー!F22="","",リレー!M22)</f>
      </c>
      <c r="H9" s="80">
        <f>IF(リレー!G22="","",リレー!N22)</f>
      </c>
      <c r="I9" s="80">
        <f>IF(リレー!H22="","",リレー!O22)</f>
      </c>
      <c r="J9" s="80">
        <f>IF(リレー!I22="","",リレー!P22)</f>
      </c>
      <c r="K9" s="80">
        <f>IF(リレー!J22="","",リレー!Q22)</f>
      </c>
      <c r="L9" s="80">
        <f>IF(リレー!K22="","",リレー!R22)</f>
      </c>
    </row>
    <row r="10" spans="1:12" ht="13.5">
      <c r="A10" s="80">
        <f>IF(リレー!A23="","",リレー!A23)</f>
      </c>
      <c r="B10" s="80">
        <f>IF(リレー!A23="","",'申込一覧'!$N$9)&amp;IF(リレー!B23="","",リレー!B23)</f>
      </c>
      <c r="D10" s="80">
        <f>IF(リレー!A23="","",'申込一覧'!$N$9)&amp;IF(リレー!B23="","",リレー!B23)</f>
      </c>
      <c r="F10" s="80">
        <f>IF(リレー!C23="","",リレー!C23)</f>
      </c>
      <c r="G10" s="80">
        <f>IF(リレー!F23="","",リレー!M23)</f>
      </c>
      <c r="H10" s="80">
        <f>IF(リレー!G23="","",リレー!N23)</f>
      </c>
      <c r="I10" s="80">
        <f>IF(リレー!H23="","",リレー!O23)</f>
      </c>
      <c r="J10" s="80">
        <f>IF(リレー!I23="","",リレー!P23)</f>
      </c>
      <c r="K10" s="80">
        <f>IF(リレー!J23="","",リレー!Q23)</f>
      </c>
      <c r="L10" s="80">
        <f>IF(リレー!K23="","",リレー!R23)</f>
      </c>
    </row>
    <row r="11" spans="1:12" ht="13.5">
      <c r="A11" s="80">
        <f>IF(リレー!A24="","",リレー!A24)</f>
      </c>
      <c r="B11" s="80">
        <f>IF(リレー!A24="","",'申込一覧'!$N$9)&amp;IF(リレー!B24="","",リレー!B24)</f>
      </c>
      <c r="D11" s="80">
        <f>IF(リレー!A24="","",'申込一覧'!$N$9)&amp;IF(リレー!B24="","",リレー!B24)</f>
      </c>
      <c r="F11" s="80">
        <f>IF(リレー!C24="","",リレー!C24)</f>
      </c>
      <c r="G11" s="80">
        <f>IF(リレー!F24="","",リレー!M24)</f>
      </c>
      <c r="H11" s="80">
        <f>IF(リレー!G24="","",リレー!N24)</f>
      </c>
      <c r="I11" s="80">
        <f>IF(リレー!H24="","",リレー!O24)</f>
      </c>
      <c r="J11" s="80">
        <f>IF(リレー!I24="","",リレー!P24)</f>
      </c>
      <c r="K11" s="80">
        <f>IF(リレー!J24="","",リレー!Q24)</f>
      </c>
      <c r="L11" s="80">
        <f>IF(リレー!K24="","",リレー!R24)</f>
      </c>
    </row>
    <row r="12" spans="1:12" ht="13.5">
      <c r="A12" s="80">
        <f>IF(リレー!A25="","",リレー!A25)</f>
      </c>
      <c r="B12" s="80">
        <f>IF(リレー!A25="","",'申込一覧'!$N$9)&amp;IF(リレー!B25="","",リレー!B25)</f>
      </c>
      <c r="D12" s="80">
        <f>IF(リレー!A25="","",'申込一覧'!$N$9)&amp;IF(リレー!B25="","",リレー!B25)</f>
      </c>
      <c r="F12" s="80">
        <f>IF(リレー!C25="","",リレー!C25)</f>
      </c>
      <c r="G12" s="80">
        <f>IF(リレー!F25="","",リレー!M25)</f>
      </c>
      <c r="H12" s="80">
        <f>IF(リレー!G25="","",リレー!N25)</f>
      </c>
      <c r="I12" s="80">
        <f>IF(リレー!H25="","",リレー!O25)</f>
      </c>
      <c r="J12" s="80">
        <f>IF(リレー!I25="","",リレー!P25)</f>
      </c>
      <c r="K12" s="80">
        <f>IF(リレー!J25="","",リレー!Q25)</f>
      </c>
      <c r="L12" s="80">
        <f>IF(リレー!K25="","",リレー!R25)</f>
      </c>
    </row>
    <row r="13" spans="1:12" ht="13.5">
      <c r="A13" s="80">
        <f>IF(リレー!A26="","",リレー!A26)</f>
      </c>
      <c r="B13" s="80">
        <f>IF(リレー!A26="","",'申込一覧'!$N$9)&amp;IF(リレー!B26="","",リレー!B26)</f>
      </c>
      <c r="D13" s="80">
        <f>IF(リレー!A26="","",'申込一覧'!$N$9)&amp;IF(リレー!B26="","",リレー!B26)</f>
      </c>
      <c r="F13" s="80">
        <f>IF(リレー!C26="","",リレー!C26)</f>
      </c>
      <c r="G13" s="80">
        <f>IF(リレー!F26="","",リレー!M26)</f>
      </c>
      <c r="H13" s="80">
        <f>IF(リレー!G26="","",リレー!N26)</f>
      </c>
      <c r="I13" s="80">
        <f>IF(リレー!H26="","",リレー!O26)</f>
      </c>
      <c r="J13" s="80">
        <f>IF(リレー!I26="","",リレー!P26)</f>
      </c>
      <c r="K13" s="80">
        <f>IF(リレー!J26="","",リレー!Q26)</f>
      </c>
      <c r="L13" s="80">
        <f>IF(リレー!K26="","",リレー!R26)</f>
      </c>
    </row>
    <row r="14" spans="1:12" ht="13.5">
      <c r="A14" s="80">
        <f>IF(リレー!A27="","",リレー!A27)</f>
      </c>
      <c r="B14" s="80">
        <f>IF(リレー!A27="","",'申込一覧'!$N$9)&amp;IF(リレー!B27="","",リレー!B27)</f>
      </c>
      <c r="D14" s="80">
        <f>IF(リレー!A27="","",'申込一覧'!$N$9)&amp;IF(リレー!B27="","",リレー!B27)</f>
      </c>
      <c r="F14" s="80">
        <f>IF(リレー!C27="","",リレー!C27)</f>
      </c>
      <c r="G14" s="80">
        <f>IF(リレー!F27="","",リレー!M27)</f>
      </c>
      <c r="H14" s="80">
        <f>IF(リレー!G27="","",リレー!N27)</f>
      </c>
      <c r="I14" s="80">
        <f>IF(リレー!H27="","",リレー!O27)</f>
      </c>
      <c r="J14" s="80">
        <f>IF(リレー!I27="","",リレー!P27)</f>
      </c>
      <c r="K14" s="80">
        <f>IF(リレー!J27="","",リレー!Q27)</f>
      </c>
      <c r="L14" s="80">
        <f>IF(リレー!K27="","",リレー!R27)</f>
      </c>
    </row>
    <row r="15" spans="1:12" ht="13.5">
      <c r="A15" s="80">
        <f>IF(リレー!A28="","",リレー!A28)</f>
      </c>
      <c r="B15" s="80">
        <f>IF(リレー!A28="","",'申込一覧'!$N$9)&amp;IF(リレー!B28="","",リレー!B28)</f>
      </c>
      <c r="D15" s="80">
        <f>IF(リレー!A28="","",'申込一覧'!$N$9)&amp;IF(リレー!B28="","",リレー!B28)</f>
      </c>
      <c r="F15" s="80">
        <f>IF(リレー!C28="","",リレー!C28)</f>
      </c>
      <c r="G15" s="80">
        <f>IF(リレー!F28="","",リレー!M28)</f>
      </c>
      <c r="H15" s="80">
        <f>IF(リレー!G28="","",リレー!N28)</f>
      </c>
      <c r="I15" s="80">
        <f>IF(リレー!H28="","",リレー!O28)</f>
      </c>
      <c r="J15" s="80">
        <f>IF(リレー!I28="","",リレー!P28)</f>
      </c>
      <c r="K15" s="80">
        <f>IF(リレー!J28="","",リレー!Q28)</f>
      </c>
      <c r="L15" s="80">
        <f>IF(リレー!K28="","",リレー!R28)</f>
      </c>
    </row>
    <row r="16" spans="1:12" ht="13.5">
      <c r="A16" s="80">
        <f>IF(リレー!A29="","",リレー!A29)</f>
      </c>
      <c r="B16" s="80">
        <f>IF(リレー!A29="","",'申込一覧'!$N$9)&amp;IF(リレー!B29="","",リレー!B29)</f>
      </c>
      <c r="D16" s="80">
        <f>IF(リレー!A29="","",'申込一覧'!$N$9)&amp;IF(リレー!B29="","",リレー!B29)</f>
      </c>
      <c r="F16" s="80">
        <f>IF(リレー!C29="","",リレー!C29)</f>
      </c>
      <c r="G16" s="80">
        <f>IF(リレー!F29="","",リレー!M29)</f>
      </c>
      <c r="H16" s="80">
        <f>IF(リレー!G29="","",リレー!N29)</f>
      </c>
      <c r="I16" s="80">
        <f>IF(リレー!H29="","",リレー!O29)</f>
      </c>
      <c r="J16" s="80">
        <f>IF(リレー!I29="","",リレー!P29)</f>
      </c>
      <c r="K16" s="80">
        <f>IF(リレー!J29="","",リレー!Q29)</f>
      </c>
      <c r="L16" s="80">
        <f>IF(リレー!K29="","",リレー!R29)</f>
      </c>
    </row>
    <row r="17" spans="1:12" ht="13.5">
      <c r="A17" s="80">
        <f>IF(リレー!A30="","",リレー!A30)</f>
      </c>
      <c r="B17" s="80">
        <f>IF(リレー!A30="","",'申込一覧'!$N$9)&amp;IF(リレー!B30="","",リレー!B30)</f>
      </c>
      <c r="D17" s="80">
        <f>IF(リレー!A30="","",'申込一覧'!$N$9)&amp;IF(リレー!B30="","",リレー!B30)</f>
      </c>
      <c r="F17" s="80">
        <f>IF(リレー!C30="","",リレー!C30)</f>
      </c>
      <c r="G17" s="80">
        <f>IF(リレー!F30="","",リレー!M30)</f>
      </c>
      <c r="H17" s="80">
        <f>IF(リレー!G30="","",リレー!N30)</f>
      </c>
      <c r="I17" s="80">
        <f>IF(リレー!H30="","",リレー!O30)</f>
      </c>
      <c r="J17" s="80">
        <f>IF(リレー!I30="","",リレー!P30)</f>
      </c>
      <c r="K17" s="80">
        <f>IF(リレー!J30="","",リレー!Q30)</f>
      </c>
      <c r="L17" s="80">
        <f>IF(リレー!K30="","",リレー!R30)</f>
      </c>
    </row>
    <row r="18" spans="1:12" ht="13.5">
      <c r="A18" s="80">
        <f>IF(リレー!A31="","",リレー!A31)</f>
      </c>
      <c r="B18" s="80">
        <f>IF(リレー!A31="","",'申込一覧'!$N$9)&amp;IF(リレー!B31="","",リレー!B31)</f>
      </c>
      <c r="D18" s="80">
        <f>IF(リレー!A31="","",'申込一覧'!$N$9)&amp;IF(リレー!B31="","",リレー!B31)</f>
      </c>
      <c r="F18" s="80">
        <f>IF(リレー!C31="","",リレー!C31)</f>
      </c>
      <c r="G18" s="80">
        <f>IF(リレー!F31="","",リレー!M31)</f>
      </c>
      <c r="H18" s="80">
        <f>IF(リレー!G31="","",リレー!N31)</f>
      </c>
      <c r="I18" s="80">
        <f>IF(リレー!H31="","",リレー!O31)</f>
      </c>
      <c r="J18" s="80">
        <f>IF(リレー!I31="","",リレー!P31)</f>
      </c>
      <c r="K18" s="80">
        <f>IF(リレー!J31="","",リレー!Q31)</f>
      </c>
      <c r="L18" s="80">
        <f>IF(リレー!K31="","",リレー!R31)</f>
      </c>
    </row>
    <row r="19" spans="1:12" ht="13.5">
      <c r="A19" s="80">
        <f>IF(リレー!A32="","",リレー!A32)</f>
      </c>
      <c r="B19" s="80">
        <f>IF(リレー!A32="","",'申込一覧'!$N$9)&amp;IF(リレー!B32="","",リレー!B32)</f>
      </c>
      <c r="D19" s="80">
        <f>IF(リレー!A32="","",'申込一覧'!$N$9)&amp;IF(リレー!B32="","",リレー!B32)</f>
      </c>
      <c r="F19" s="80">
        <f>IF(リレー!C32="","",リレー!C32)</f>
      </c>
      <c r="G19" s="80">
        <f>IF(リレー!F32="","",リレー!M32)</f>
      </c>
      <c r="H19" s="80">
        <f>IF(リレー!G32="","",リレー!N32)</f>
      </c>
      <c r="I19" s="80">
        <f>IF(リレー!H32="","",リレー!O32)</f>
      </c>
      <c r="J19" s="80">
        <f>IF(リレー!I32="","",リレー!P32)</f>
      </c>
      <c r="K19" s="80">
        <f>IF(リレー!J32="","",リレー!Q32)</f>
      </c>
      <c r="L19" s="80">
        <f>IF(リレー!K32="","",リレー!R32)</f>
      </c>
    </row>
    <row r="20" spans="1:12" ht="13.5">
      <c r="A20" s="80">
        <f>IF(リレー!A33="","",リレー!A33)</f>
      </c>
      <c r="B20" s="80">
        <f>IF(リレー!A33="","",'申込一覧'!$N$9)&amp;IF(リレー!B33="","",リレー!B33)</f>
      </c>
      <c r="D20" s="80">
        <f>IF(リレー!A33="","",'申込一覧'!$N$9)&amp;IF(リレー!B33="","",リレー!B33)</f>
      </c>
      <c r="F20" s="80">
        <f>IF(リレー!C33="","",リレー!C33)</f>
      </c>
      <c r="G20" s="80">
        <f>IF(リレー!F33="","",リレー!M33)</f>
      </c>
      <c r="H20" s="80">
        <f>IF(リレー!G33="","",リレー!N33)</f>
      </c>
      <c r="I20" s="80">
        <f>IF(リレー!H33="","",リレー!O33)</f>
      </c>
      <c r="J20" s="80">
        <f>IF(リレー!I33="","",リレー!P33)</f>
      </c>
      <c r="K20" s="80">
        <f>IF(リレー!J33="","",リレー!Q33)</f>
      </c>
      <c r="L20" s="80">
        <f>IF(リレー!K33="","",リレー!R33)</f>
      </c>
    </row>
    <row r="21" spans="1:12" ht="13.5">
      <c r="A21" s="80">
        <f>IF(リレー!A34="","",リレー!A34)</f>
      </c>
      <c r="B21" s="80">
        <f>IF(リレー!A34="","",'申込一覧'!$N$9)&amp;IF(リレー!B34="","",リレー!B34)</f>
      </c>
      <c r="D21" s="80">
        <f>IF(リレー!A34="","",'申込一覧'!$N$9)&amp;IF(リレー!B34="","",リレー!B34)</f>
      </c>
      <c r="F21" s="80">
        <f>IF(リレー!C34="","",リレー!C34)</f>
      </c>
      <c r="G21" s="80">
        <f>IF(リレー!F34="","",リレー!M34)</f>
      </c>
      <c r="H21" s="80">
        <f>IF(リレー!G34="","",リレー!N34)</f>
      </c>
      <c r="I21" s="80">
        <f>IF(リレー!H34="","",リレー!O34)</f>
      </c>
      <c r="J21" s="80">
        <f>IF(リレー!I34="","",リレー!P34)</f>
      </c>
      <c r="K21" s="80">
        <f>IF(リレー!J34="","",リレー!Q34)</f>
      </c>
      <c r="L21" s="80">
        <f>IF(リレー!K34="","",リレー!R34)</f>
      </c>
    </row>
    <row r="22" spans="1:12" ht="13.5">
      <c r="A22" s="80">
        <f>IF(リレー!A35="","",リレー!A35)</f>
      </c>
      <c r="B22" s="80">
        <f>IF(リレー!A35="","",'申込一覧'!$N$9)&amp;IF(リレー!B35="","",リレー!B35)</f>
      </c>
      <c r="D22" s="80">
        <f>IF(リレー!A35="","",'申込一覧'!$N$9)&amp;IF(リレー!B35="","",リレー!B35)</f>
      </c>
      <c r="F22" s="80">
        <f>IF(リレー!C35="","",リレー!C35)</f>
      </c>
      <c r="G22" s="80">
        <f>IF(リレー!F35="","",リレー!M35)</f>
      </c>
      <c r="H22" s="80">
        <f>IF(リレー!G35="","",リレー!N35)</f>
      </c>
      <c r="I22" s="80">
        <f>IF(リレー!H35="","",リレー!O35)</f>
      </c>
      <c r="J22" s="80">
        <f>IF(リレー!I35="","",リレー!P35)</f>
      </c>
      <c r="K22" s="80">
        <f>IF(リレー!J35="","",リレー!Q35)</f>
      </c>
      <c r="L22" s="80">
        <f>IF(リレー!K35="","",リレー!R35)</f>
      </c>
    </row>
    <row r="23" spans="1:12" ht="13.5">
      <c r="A23" s="80">
        <f>IF(リレー!A36="","",リレー!A36)</f>
      </c>
      <c r="B23" s="80">
        <f>IF(リレー!A36="","",'申込一覧'!$N$9)&amp;IF(リレー!B36="","",リレー!B36)</f>
      </c>
      <c r="D23" s="80">
        <f>IF(リレー!A36="","",'申込一覧'!$N$9)&amp;IF(リレー!B36="","",リレー!B36)</f>
      </c>
      <c r="F23" s="80">
        <f>IF(リレー!C36="","",リレー!C36)</f>
      </c>
      <c r="G23" s="80">
        <f>IF(リレー!F36="","",リレー!M36)</f>
      </c>
      <c r="H23" s="80">
        <f>IF(リレー!G36="","",リレー!N36)</f>
      </c>
      <c r="I23" s="80">
        <f>IF(リレー!H36="","",リレー!O36)</f>
      </c>
      <c r="J23" s="80">
        <f>IF(リレー!I36="","",リレー!P36)</f>
      </c>
      <c r="K23" s="80">
        <f>IF(リレー!J36="","",リレー!Q36)</f>
      </c>
      <c r="L23" s="80">
        <f>IF(リレー!K36="","",リレー!R36)</f>
      </c>
    </row>
    <row r="24" spans="1:12" ht="13.5">
      <c r="A24" s="80">
        <f>IF(リレー!A37="","",リレー!A37)</f>
      </c>
      <c r="B24" s="80">
        <f>IF(リレー!A37="","",'申込一覧'!$N$9)&amp;IF(リレー!B37="","",リレー!B37)</f>
      </c>
      <c r="D24" s="80">
        <f>IF(リレー!A37="","",'申込一覧'!$N$9)&amp;IF(リレー!B37="","",リレー!B37)</f>
      </c>
      <c r="F24" s="80">
        <f>IF(リレー!C37="","",リレー!C37)</f>
      </c>
      <c r="G24" s="80">
        <f>IF(リレー!F37="","",リレー!M37)</f>
      </c>
      <c r="H24" s="80">
        <f>IF(リレー!G37="","",リレー!N37)</f>
      </c>
      <c r="I24" s="80">
        <f>IF(リレー!H37="","",リレー!O37)</f>
      </c>
      <c r="J24" s="80">
        <f>IF(リレー!I37="","",リレー!P37)</f>
      </c>
      <c r="K24" s="80">
        <f>IF(リレー!J37="","",リレー!Q37)</f>
      </c>
      <c r="L24" s="80">
        <f>IF(リレー!K37="","",リレー!R37)</f>
      </c>
    </row>
    <row r="25" spans="1:12" ht="13.5">
      <c r="A25" s="80">
        <f>IF(リレー!A38="","",リレー!A38)</f>
      </c>
      <c r="B25" s="80">
        <f>IF(リレー!A38="","",'申込一覧'!$N$9)&amp;IF(リレー!B38="","",リレー!B38)</f>
      </c>
      <c r="D25" s="80">
        <f>IF(リレー!A38="","",'申込一覧'!$N$9)&amp;IF(リレー!B38="","",リレー!B38)</f>
      </c>
      <c r="F25" s="80">
        <f>IF(リレー!C38="","",リレー!C38)</f>
      </c>
      <c r="G25" s="80">
        <f>IF(リレー!F38="","",リレー!M38)</f>
      </c>
      <c r="H25" s="80">
        <f>IF(リレー!G38="","",リレー!N38)</f>
      </c>
      <c r="I25" s="80">
        <f>IF(リレー!H38="","",リレー!O38)</f>
      </c>
      <c r="J25" s="80">
        <f>IF(リレー!I38="","",リレー!P38)</f>
      </c>
      <c r="K25" s="80">
        <f>IF(リレー!J38="","",リレー!Q38)</f>
      </c>
      <c r="L25" s="80">
        <f>IF(リレー!K38="","",リレー!R38)</f>
      </c>
    </row>
    <row r="26" spans="1:12" ht="13.5">
      <c r="A26" s="80">
        <f>IF(リレー!A39="","",リレー!A39)</f>
      </c>
      <c r="B26" s="80">
        <f>IF(リレー!A39="","",'申込一覧'!$N$9)&amp;IF(リレー!B39="","",リレー!B39)</f>
      </c>
      <c r="D26" s="80">
        <f>IF(リレー!A39="","",'申込一覧'!$N$9)&amp;IF(リレー!B39="","",リレー!B39)</f>
      </c>
      <c r="F26" s="80">
        <f>IF(リレー!C39="","",リレー!C39)</f>
      </c>
      <c r="G26" s="80">
        <f>IF(リレー!F39="","",リレー!M39)</f>
      </c>
      <c r="H26" s="80">
        <f>IF(リレー!G39="","",リレー!N39)</f>
      </c>
      <c r="I26" s="80">
        <f>IF(リレー!H39="","",リレー!O39)</f>
      </c>
      <c r="J26" s="80">
        <f>IF(リレー!I39="","",リレー!P39)</f>
      </c>
      <c r="K26" s="80">
        <f>IF(リレー!J39="","",リレー!Q39)</f>
      </c>
      <c r="L26" s="80">
        <f>IF(リレー!K39="","",リレー!R39)</f>
      </c>
    </row>
    <row r="27" spans="1:12" ht="13.5">
      <c r="A27" s="80">
        <f>IF(リレー!A40="","",リレー!A40)</f>
      </c>
      <c r="B27" s="80">
        <f>IF(リレー!A40="","",'申込一覧'!$N$9)&amp;IF(リレー!B40="","",リレー!B40)</f>
      </c>
      <c r="D27" s="80">
        <f>IF(リレー!A40="","",'申込一覧'!$N$9)&amp;IF(リレー!B40="","",リレー!B40)</f>
      </c>
      <c r="F27" s="80">
        <f>IF(リレー!C40="","",リレー!C40)</f>
      </c>
      <c r="G27" s="80">
        <f>IF(リレー!F40="","",リレー!M40)</f>
      </c>
      <c r="H27" s="80">
        <f>IF(リレー!G40="","",リレー!N40)</f>
      </c>
      <c r="I27" s="80">
        <f>IF(リレー!H40="","",リレー!O40)</f>
      </c>
      <c r="J27" s="80">
        <f>IF(リレー!I40="","",リレー!P40)</f>
      </c>
      <c r="K27" s="80">
        <f>IF(リレー!J40="","",リレー!Q40)</f>
      </c>
      <c r="L27" s="80">
        <f>IF(リレー!K40="","",リレー!R40)</f>
      </c>
    </row>
    <row r="28" spans="1:12" ht="13.5">
      <c r="A28" s="80">
        <f>IF(リレー!A41="","",リレー!A41)</f>
      </c>
      <c r="B28" s="80">
        <f>IF(リレー!A41="","",'申込一覧'!$N$9)&amp;IF(リレー!B41="","",リレー!B41)</f>
      </c>
      <c r="D28" s="80">
        <f>IF(リレー!A41="","",'申込一覧'!$N$9)&amp;IF(リレー!B41="","",リレー!B41)</f>
      </c>
      <c r="F28" s="80">
        <f>IF(リレー!C41="","",リレー!C41)</f>
      </c>
      <c r="G28" s="80">
        <f>IF(リレー!F41="","",リレー!M41)</f>
      </c>
      <c r="H28" s="80">
        <f>IF(リレー!G41="","",リレー!N41)</f>
      </c>
      <c r="I28" s="80">
        <f>IF(リレー!H41="","",リレー!O41)</f>
      </c>
      <c r="J28" s="80">
        <f>IF(リレー!I41="","",リレー!P41)</f>
      </c>
      <c r="K28" s="80">
        <f>IF(リレー!J41="","",リレー!Q41)</f>
      </c>
      <c r="L28" s="80">
        <f>IF(リレー!K41="","",リレー!R41)</f>
      </c>
    </row>
    <row r="29" spans="1:12" ht="13.5">
      <c r="A29" s="80">
        <f>IF(リレー!A42="","",リレー!A42)</f>
      </c>
      <c r="B29" s="80">
        <f>IF(リレー!A42="","",'申込一覧'!$N$9)&amp;IF(リレー!B42="","",リレー!B42)</f>
      </c>
      <c r="D29" s="80">
        <f>IF(リレー!A42="","",'申込一覧'!$N$9)&amp;IF(リレー!B42="","",リレー!B42)</f>
      </c>
      <c r="F29" s="80">
        <f>IF(リレー!C42="","",リレー!C42)</f>
      </c>
      <c r="G29" s="80">
        <f>IF(リレー!F42="","",リレー!M42)</f>
      </c>
      <c r="H29" s="80">
        <f>IF(リレー!G42="","",リレー!N42)</f>
      </c>
      <c r="I29" s="80">
        <f>IF(リレー!H42="","",リレー!O42)</f>
      </c>
      <c r="J29" s="80">
        <f>IF(リレー!I42="","",リレー!P42)</f>
      </c>
      <c r="K29" s="80">
        <f>IF(リレー!J42="","",リレー!Q42)</f>
      </c>
      <c r="L29" s="80">
        <f>IF(リレー!K42="","",リレー!R42)</f>
      </c>
    </row>
    <row r="30" spans="1:12" ht="13.5">
      <c r="A30" s="80">
        <f>IF(リレー!A43="","",リレー!A43)</f>
      </c>
      <c r="B30" s="80">
        <f>IF(リレー!A43="","",'申込一覧'!$N$9)&amp;IF(リレー!B43="","",リレー!B43)</f>
      </c>
      <c r="D30" s="80">
        <f>IF(リレー!A43="","",'申込一覧'!$N$9)&amp;IF(リレー!B43="","",リレー!B43)</f>
      </c>
      <c r="F30" s="80">
        <f>IF(リレー!C43="","",リレー!C43)</f>
      </c>
      <c r="G30" s="80">
        <f>IF(リレー!F43="","",リレー!M43)</f>
      </c>
      <c r="H30" s="80">
        <f>IF(リレー!G43="","",リレー!N43)</f>
      </c>
      <c r="I30" s="80">
        <f>IF(リレー!H43="","",リレー!O43)</f>
      </c>
      <c r="J30" s="80">
        <f>IF(リレー!I43="","",リレー!P43)</f>
      </c>
      <c r="K30" s="80">
        <f>IF(リレー!J43="","",リレー!Q43)</f>
      </c>
      <c r="L30" s="80">
        <f>IF(リレー!K43="","",リレー!R43)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N7"/>
  <sheetViews>
    <sheetView zoomScalePageLayoutView="0" workbookViewId="0" topLeftCell="A1">
      <selection activeCell="A3" sqref="A3:M3"/>
    </sheetView>
  </sheetViews>
  <sheetFormatPr defaultColWidth="9.00390625" defaultRowHeight="13.5"/>
  <cols>
    <col min="1" max="1" width="14.375" style="0" bestFit="1" customWidth="1"/>
    <col min="2" max="9" width="6.875" style="0" customWidth="1"/>
    <col min="10" max="10" width="7.50390625" style="0" bestFit="1" customWidth="1"/>
    <col min="11" max="11" width="4.50390625" style="0" bestFit="1" customWidth="1"/>
    <col min="14" max="14" width="5.50390625" style="0" customWidth="1"/>
    <col min="15" max="15" width="2.50390625" style="0" bestFit="1" customWidth="1"/>
  </cols>
  <sheetData>
    <row r="1" spans="1:13" ht="13.5" customHeight="1">
      <c r="A1" s="225" t="s">
        <v>189</v>
      </c>
      <c r="B1" s="227" t="s">
        <v>123</v>
      </c>
      <c r="C1" s="228"/>
      <c r="D1" s="231" t="s">
        <v>72</v>
      </c>
      <c r="E1" s="232"/>
      <c r="F1" s="223" t="s">
        <v>190</v>
      </c>
      <c r="G1" s="224"/>
      <c r="H1" s="223" t="s">
        <v>191</v>
      </c>
      <c r="I1" s="224"/>
      <c r="J1" s="233" t="s">
        <v>192</v>
      </c>
      <c r="K1" s="234"/>
      <c r="L1" s="223" t="s">
        <v>286</v>
      </c>
      <c r="M1" s="224"/>
    </row>
    <row r="2" spans="1:13" ht="14.25" thickBot="1">
      <c r="A2" s="226"/>
      <c r="B2" s="229"/>
      <c r="C2" s="230"/>
      <c r="D2" s="82" t="s">
        <v>66</v>
      </c>
      <c r="E2" s="83" t="s">
        <v>57</v>
      </c>
      <c r="F2" s="84" t="s">
        <v>104</v>
      </c>
      <c r="G2" s="85" t="s">
        <v>61</v>
      </c>
      <c r="H2" s="86" t="s">
        <v>104</v>
      </c>
      <c r="I2" s="87" t="s">
        <v>61</v>
      </c>
      <c r="J2" s="86" t="s">
        <v>187</v>
      </c>
      <c r="K2" s="81" t="s">
        <v>61</v>
      </c>
      <c r="L2" s="86" t="s">
        <v>187</v>
      </c>
      <c r="M2" s="87" t="s">
        <v>61</v>
      </c>
    </row>
    <row r="3" spans="1:13" ht="40.5" customHeight="1" thickTop="1">
      <c r="A3" s="88">
        <f>'申込一覧'!D8</f>
        <v>0</v>
      </c>
      <c r="B3" s="89">
        <f>'申込一覧'!O10</f>
        <v>0</v>
      </c>
      <c r="C3" s="90" t="e">
        <f>MATCH($B$3,$N$4:$N$6,0)</f>
        <v>#N/A</v>
      </c>
      <c r="D3" s="91">
        <f>'申込一覧'!D13</f>
        <v>0</v>
      </c>
      <c r="E3" s="92">
        <f>'申込一覧'!E13</f>
        <v>0</v>
      </c>
      <c r="F3" s="93">
        <f>'申込一覧'!D14</f>
        <v>0</v>
      </c>
      <c r="G3" s="94">
        <f>'申込一覧'!D15</f>
        <v>0</v>
      </c>
      <c r="H3" s="95">
        <f>'申込一覧'!E14</f>
        <v>0</v>
      </c>
      <c r="I3" s="96">
        <f>'申込一覧'!E15</f>
        <v>0</v>
      </c>
      <c r="J3" s="97">
        <f>F3+H3</f>
        <v>0</v>
      </c>
      <c r="K3" s="98">
        <f>G3+I3</f>
        <v>0</v>
      </c>
      <c r="L3" s="95">
        <f>'申込一覧'!H16</f>
        <v>0</v>
      </c>
      <c r="M3" s="122">
        <f>'申込一覧'!H17</f>
        <v>0</v>
      </c>
    </row>
    <row r="4" ht="13.5">
      <c r="N4" t="s">
        <v>84</v>
      </c>
    </row>
    <row r="5" ht="13.5">
      <c r="N5" t="s">
        <v>82</v>
      </c>
    </row>
    <row r="6" ht="13.5">
      <c r="N6" t="s">
        <v>3</v>
      </c>
    </row>
    <row r="7" ht="13.5">
      <c r="N7" t="s">
        <v>40</v>
      </c>
    </row>
  </sheetData>
  <sheetProtection/>
  <mergeCells count="7">
    <mergeCell ref="L1:M1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3:Q71"/>
  <sheetViews>
    <sheetView zoomScalePageLayoutView="0" workbookViewId="0" topLeftCell="C1">
      <selection activeCell="F30" sqref="F30:G31"/>
    </sheetView>
  </sheetViews>
  <sheetFormatPr defaultColWidth="9.00390625" defaultRowHeight="13.5"/>
  <cols>
    <col min="1" max="1" width="3.50390625" style="99" bestFit="1" customWidth="1"/>
    <col min="2" max="2" width="10.25390625" style="100" bestFit="1" customWidth="1"/>
    <col min="3" max="3" width="4.75390625" style="100" customWidth="1"/>
    <col min="4" max="4" width="11.375" style="100" bestFit="1" customWidth="1"/>
    <col min="5" max="5" width="3.50390625" style="100" bestFit="1" customWidth="1"/>
    <col min="6" max="6" width="6.50390625" style="100" bestFit="1" customWidth="1"/>
    <col min="7" max="7" width="28.25390625" style="101" bestFit="1" customWidth="1"/>
    <col min="8" max="8" width="6.125" style="102" bestFit="1" customWidth="1"/>
    <col min="9" max="9" width="6.50390625" style="103" bestFit="1" customWidth="1"/>
    <col min="10" max="10" width="23.875" style="104" bestFit="1" customWidth="1"/>
    <col min="11" max="11" width="9.00390625" style="100" bestFit="1" customWidth="1"/>
    <col min="12" max="12" width="6.50390625" style="100" bestFit="1" customWidth="1"/>
    <col min="13" max="13" width="28.25390625" style="101" bestFit="1" customWidth="1"/>
    <col min="14" max="14" width="2.50390625" style="100" bestFit="1" customWidth="1"/>
    <col min="15" max="15" width="9.00390625" style="100" bestFit="1" customWidth="1"/>
    <col min="16" max="16" width="4.50390625" style="100" bestFit="1" customWidth="1"/>
    <col min="17" max="17" width="10.25390625" style="100" bestFit="1" customWidth="1"/>
    <col min="18" max="18" width="9.00390625" style="100" bestFit="1" customWidth="1"/>
    <col min="19" max="16384" width="9.00390625" style="100" customWidth="1"/>
  </cols>
  <sheetData>
    <row r="3" spans="1:17" ht="13.5">
      <c r="A3" s="105" t="s">
        <v>117</v>
      </c>
      <c r="B3" s="105" t="s">
        <v>134</v>
      </c>
      <c r="C3" s="102"/>
      <c r="D3" s="100" t="s">
        <v>193</v>
      </c>
      <c r="G3" s="101" t="s">
        <v>66</v>
      </c>
      <c r="J3" s="104" t="s">
        <v>57</v>
      </c>
      <c r="P3" s="105" t="s">
        <v>117</v>
      </c>
      <c r="Q3" s="105" t="s">
        <v>134</v>
      </c>
    </row>
    <row r="4" spans="1:17" ht="13.5">
      <c r="A4" s="105"/>
      <c r="B4" s="105"/>
      <c r="D4" s="100">
        <v>1</v>
      </c>
      <c r="L4" s="106" t="s">
        <v>194</v>
      </c>
      <c r="M4" s="107" t="s">
        <v>112</v>
      </c>
      <c r="N4" s="100">
        <v>1</v>
      </c>
      <c r="P4" s="105"/>
      <c r="Q4" s="105"/>
    </row>
    <row r="5" spans="1:17" ht="13.5">
      <c r="A5" s="108">
        <v>37</v>
      </c>
      <c r="B5" s="105" t="s">
        <v>35</v>
      </c>
      <c r="D5" s="100">
        <v>2</v>
      </c>
      <c r="F5" s="106" t="s">
        <v>194</v>
      </c>
      <c r="G5" s="107" t="s">
        <v>112</v>
      </c>
      <c r="H5" s="102">
        <v>1</v>
      </c>
      <c r="I5" s="106" t="s">
        <v>194</v>
      </c>
      <c r="J5" s="107" t="s">
        <v>12</v>
      </c>
      <c r="L5" s="106" t="s">
        <v>195</v>
      </c>
      <c r="M5" s="107" t="s">
        <v>111</v>
      </c>
      <c r="N5" s="100">
        <v>1</v>
      </c>
      <c r="P5" s="108">
        <v>137</v>
      </c>
      <c r="Q5" s="105" t="s">
        <v>105</v>
      </c>
    </row>
    <row r="6" spans="1:17" ht="13.5">
      <c r="A6" s="108">
        <v>36</v>
      </c>
      <c r="B6" s="105" t="s">
        <v>50</v>
      </c>
      <c r="F6" s="106" t="s">
        <v>195</v>
      </c>
      <c r="G6" s="107" t="s">
        <v>111</v>
      </c>
      <c r="H6" s="102">
        <v>2</v>
      </c>
      <c r="I6" s="106" t="s">
        <v>195</v>
      </c>
      <c r="J6" s="107" t="s">
        <v>128</v>
      </c>
      <c r="L6" s="106" t="s">
        <v>196</v>
      </c>
      <c r="M6" s="107" t="s">
        <v>106</v>
      </c>
      <c r="N6" s="100">
        <v>1</v>
      </c>
      <c r="P6" s="108">
        <v>136</v>
      </c>
      <c r="Q6" s="105" t="s">
        <v>197</v>
      </c>
    </row>
    <row r="7" spans="1:17" ht="13.5">
      <c r="A7" s="108">
        <v>38</v>
      </c>
      <c r="B7" s="105" t="s">
        <v>198</v>
      </c>
      <c r="F7" s="106" t="s">
        <v>196</v>
      </c>
      <c r="G7" s="107" t="s">
        <v>106</v>
      </c>
      <c r="H7" s="102">
        <v>3</v>
      </c>
      <c r="I7" s="106" t="s">
        <v>196</v>
      </c>
      <c r="J7" s="107" t="s">
        <v>90</v>
      </c>
      <c r="L7" s="106" t="s">
        <v>199</v>
      </c>
      <c r="M7" s="107" t="s">
        <v>148</v>
      </c>
      <c r="N7" s="100">
        <v>1</v>
      </c>
      <c r="P7" s="108">
        <v>138</v>
      </c>
      <c r="Q7" s="105" t="s">
        <v>147</v>
      </c>
    </row>
    <row r="8" spans="1:17" ht="13.5">
      <c r="A8" s="108">
        <v>39</v>
      </c>
      <c r="B8" s="105" t="s">
        <v>200</v>
      </c>
      <c r="F8" s="106" t="s">
        <v>199</v>
      </c>
      <c r="G8" s="107" t="s">
        <v>148</v>
      </c>
      <c r="H8" s="102">
        <v>4</v>
      </c>
      <c r="I8" s="106" t="s">
        <v>199</v>
      </c>
      <c r="J8" s="107" t="s">
        <v>153</v>
      </c>
      <c r="L8" s="106" t="s">
        <v>201</v>
      </c>
      <c r="M8" s="107" t="s">
        <v>144</v>
      </c>
      <c r="N8" s="100">
        <v>1</v>
      </c>
      <c r="P8" s="108">
        <v>139</v>
      </c>
      <c r="Q8" s="105" t="s">
        <v>202</v>
      </c>
    </row>
    <row r="9" spans="1:17" ht="13.5">
      <c r="A9" s="109"/>
      <c r="B9" s="105"/>
      <c r="F9" s="106" t="s">
        <v>201</v>
      </c>
      <c r="G9" s="107" t="s">
        <v>144</v>
      </c>
      <c r="H9" s="102">
        <v>5</v>
      </c>
      <c r="I9" s="106" t="s">
        <v>201</v>
      </c>
      <c r="J9" s="107" t="s">
        <v>154</v>
      </c>
      <c r="L9" s="106" t="s">
        <v>203</v>
      </c>
      <c r="M9" s="107" t="s">
        <v>83</v>
      </c>
      <c r="N9" s="100">
        <v>1</v>
      </c>
      <c r="P9" s="109"/>
      <c r="Q9" s="105"/>
    </row>
    <row r="10" spans="1:17" ht="13.5">
      <c r="A10" s="110">
        <v>1</v>
      </c>
      <c r="B10" s="105" t="s">
        <v>205</v>
      </c>
      <c r="F10" s="106" t="s">
        <v>203</v>
      </c>
      <c r="G10" s="107" t="s">
        <v>83</v>
      </c>
      <c r="H10" s="102">
        <v>6</v>
      </c>
      <c r="I10" s="106" t="s">
        <v>203</v>
      </c>
      <c r="J10" s="107" t="s">
        <v>296</v>
      </c>
      <c r="L10" s="106" t="s">
        <v>287</v>
      </c>
      <c r="M10" s="107" t="s">
        <v>295</v>
      </c>
      <c r="N10" s="100">
        <v>1</v>
      </c>
      <c r="P10" s="111">
        <v>101</v>
      </c>
      <c r="Q10" s="105" t="s">
        <v>205</v>
      </c>
    </row>
    <row r="11" spans="1:17" ht="13.5">
      <c r="A11" s="110">
        <v>2</v>
      </c>
      <c r="B11" s="105" t="s">
        <v>206</v>
      </c>
      <c r="F11" s="106" t="s">
        <v>287</v>
      </c>
      <c r="G11" s="107" t="s">
        <v>295</v>
      </c>
      <c r="H11" s="102">
        <v>7</v>
      </c>
      <c r="I11" s="106" t="s">
        <v>207</v>
      </c>
      <c r="J11" s="107" t="s">
        <v>208</v>
      </c>
      <c r="L11" s="106" t="s">
        <v>141</v>
      </c>
      <c r="M11" s="107" t="s">
        <v>97</v>
      </c>
      <c r="N11" s="100">
        <v>1</v>
      </c>
      <c r="P11" s="111">
        <v>102</v>
      </c>
      <c r="Q11" s="105" t="s">
        <v>185</v>
      </c>
    </row>
    <row r="12" spans="1:17" ht="13.5">
      <c r="A12" s="110">
        <v>3</v>
      </c>
      <c r="B12" s="105" t="s">
        <v>140</v>
      </c>
      <c r="F12" s="106" t="s">
        <v>141</v>
      </c>
      <c r="G12" s="107" t="s">
        <v>97</v>
      </c>
      <c r="H12" s="102">
        <v>8</v>
      </c>
      <c r="I12" s="106" t="s">
        <v>212</v>
      </c>
      <c r="J12" s="107" t="s">
        <v>172</v>
      </c>
      <c r="L12" s="106" t="s">
        <v>210</v>
      </c>
      <c r="M12" s="107" t="s">
        <v>80</v>
      </c>
      <c r="N12" s="100">
        <v>1</v>
      </c>
      <c r="P12" s="111">
        <v>103</v>
      </c>
      <c r="Q12" s="105" t="s">
        <v>169</v>
      </c>
    </row>
    <row r="13" spans="1:17" ht="13.5">
      <c r="A13" s="110">
        <v>4</v>
      </c>
      <c r="B13" s="105" t="s">
        <v>10</v>
      </c>
      <c r="D13" s="100" t="s">
        <v>61</v>
      </c>
      <c r="F13" s="106" t="s">
        <v>210</v>
      </c>
      <c r="G13" s="107" t="s">
        <v>80</v>
      </c>
      <c r="H13" s="102">
        <v>9</v>
      </c>
      <c r="I13" s="106" t="s">
        <v>288</v>
      </c>
      <c r="J13" s="107" t="s">
        <v>297</v>
      </c>
      <c r="L13" s="106" t="s">
        <v>214</v>
      </c>
      <c r="M13" s="107" t="s">
        <v>58</v>
      </c>
      <c r="N13" s="100">
        <v>1</v>
      </c>
      <c r="P13" s="111">
        <v>104</v>
      </c>
      <c r="Q13" s="105" t="s">
        <v>71</v>
      </c>
    </row>
    <row r="14" spans="1:17" ht="13.5">
      <c r="A14" s="110">
        <v>5</v>
      </c>
      <c r="B14" s="105" t="s">
        <v>219</v>
      </c>
      <c r="F14" s="106" t="s">
        <v>214</v>
      </c>
      <c r="G14" s="107" t="s">
        <v>58</v>
      </c>
      <c r="H14" s="102">
        <v>10</v>
      </c>
      <c r="I14" s="106" t="s">
        <v>215</v>
      </c>
      <c r="J14" s="107" t="s">
        <v>216</v>
      </c>
      <c r="L14" s="106" t="s">
        <v>215</v>
      </c>
      <c r="M14" s="107" t="s">
        <v>217</v>
      </c>
      <c r="N14" s="100">
        <v>1</v>
      </c>
      <c r="P14" s="111">
        <v>105</v>
      </c>
      <c r="Q14" s="105" t="s">
        <v>23</v>
      </c>
    </row>
    <row r="15" spans="1:17" ht="13.5">
      <c r="A15" s="110">
        <v>6</v>
      </c>
      <c r="B15" s="105" t="s">
        <v>213</v>
      </c>
      <c r="D15" s="100" t="s">
        <v>221</v>
      </c>
      <c r="F15" s="106" t="s">
        <v>215</v>
      </c>
      <c r="G15" s="107" t="s">
        <v>217</v>
      </c>
      <c r="H15" s="102">
        <v>11</v>
      </c>
      <c r="I15" s="106" t="s">
        <v>218</v>
      </c>
      <c r="J15" s="107" t="s">
        <v>135</v>
      </c>
      <c r="L15" s="106" t="s">
        <v>131</v>
      </c>
      <c r="M15" s="107" t="s">
        <v>220</v>
      </c>
      <c r="N15" s="100">
        <v>1</v>
      </c>
      <c r="P15" s="111">
        <v>106</v>
      </c>
      <c r="Q15" s="105" t="s">
        <v>223</v>
      </c>
    </row>
    <row r="16" spans="1:17" ht="13.5">
      <c r="A16" s="110">
        <v>7</v>
      </c>
      <c r="B16" s="105" t="s">
        <v>224</v>
      </c>
      <c r="D16" s="100" t="s">
        <v>225</v>
      </c>
      <c r="F16" s="106" t="s">
        <v>218</v>
      </c>
      <c r="G16" s="107" t="s">
        <v>113</v>
      </c>
      <c r="H16" s="102">
        <v>12</v>
      </c>
      <c r="I16" s="106" t="s">
        <v>229</v>
      </c>
      <c r="J16" s="107" t="s">
        <v>146</v>
      </c>
      <c r="L16" s="106" t="s">
        <v>145</v>
      </c>
      <c r="M16" s="107" t="s">
        <v>222</v>
      </c>
      <c r="N16" s="100">
        <v>1</v>
      </c>
      <c r="P16" s="111">
        <v>107</v>
      </c>
      <c r="Q16" s="105" t="s">
        <v>226</v>
      </c>
    </row>
    <row r="17" spans="1:17" ht="13.5">
      <c r="A17" s="110">
        <v>8</v>
      </c>
      <c r="B17" s="105" t="s">
        <v>227</v>
      </c>
      <c r="D17" s="100" t="s">
        <v>228</v>
      </c>
      <c r="F17" s="106" t="s">
        <v>229</v>
      </c>
      <c r="G17" s="107" t="s">
        <v>114</v>
      </c>
      <c r="H17" s="102">
        <v>13</v>
      </c>
      <c r="I17" s="106" t="s">
        <v>39</v>
      </c>
      <c r="J17" s="107" t="s">
        <v>138</v>
      </c>
      <c r="L17" s="106" t="s">
        <v>218</v>
      </c>
      <c r="M17" s="107" t="s">
        <v>113</v>
      </c>
      <c r="N17" s="100">
        <v>2</v>
      </c>
      <c r="P17" s="111">
        <v>108</v>
      </c>
      <c r="Q17" s="105" t="s">
        <v>230</v>
      </c>
    </row>
    <row r="18" spans="1:17" ht="13.5">
      <c r="A18" s="110">
        <v>9</v>
      </c>
      <c r="B18" s="105" t="s">
        <v>231</v>
      </c>
      <c r="D18" s="100" t="s">
        <v>233</v>
      </c>
      <c r="F18" s="106" t="s">
        <v>39</v>
      </c>
      <c r="G18" s="107" t="s">
        <v>107</v>
      </c>
      <c r="H18" s="102">
        <v>14</v>
      </c>
      <c r="I18" s="106" t="s">
        <v>234</v>
      </c>
      <c r="J18" s="107" t="s">
        <v>127</v>
      </c>
      <c r="L18" s="106" t="s">
        <v>229</v>
      </c>
      <c r="M18" s="107" t="s">
        <v>114</v>
      </c>
      <c r="N18" s="100">
        <v>2</v>
      </c>
      <c r="P18" s="111">
        <v>109</v>
      </c>
      <c r="Q18" s="105" t="s">
        <v>204</v>
      </c>
    </row>
    <row r="19" spans="1:17" ht="13.5">
      <c r="A19" s="110">
        <v>10</v>
      </c>
      <c r="B19" s="105" t="s">
        <v>152</v>
      </c>
      <c r="F19" s="106" t="s">
        <v>234</v>
      </c>
      <c r="G19" s="107" t="s">
        <v>109</v>
      </c>
      <c r="H19" s="102">
        <v>15</v>
      </c>
      <c r="I19" s="106" t="s">
        <v>235</v>
      </c>
      <c r="J19" s="107" t="s">
        <v>236</v>
      </c>
      <c r="L19" s="106" t="s">
        <v>39</v>
      </c>
      <c r="M19" s="107" t="s">
        <v>107</v>
      </c>
      <c r="N19" s="100">
        <v>2</v>
      </c>
      <c r="P19" s="111">
        <v>110</v>
      </c>
      <c r="Q19" s="105" t="s">
        <v>124</v>
      </c>
    </row>
    <row r="20" spans="1:17" ht="13.5">
      <c r="A20" s="110">
        <v>11</v>
      </c>
      <c r="B20" s="105" t="s">
        <v>211</v>
      </c>
      <c r="F20" s="106" t="s">
        <v>102</v>
      </c>
      <c r="G20" s="107" t="s">
        <v>163</v>
      </c>
      <c r="H20" s="102">
        <v>16</v>
      </c>
      <c r="I20" s="106" t="s">
        <v>238</v>
      </c>
      <c r="J20" s="107" t="s">
        <v>239</v>
      </c>
      <c r="L20" s="106" t="s">
        <v>234</v>
      </c>
      <c r="M20" s="107" t="s">
        <v>109</v>
      </c>
      <c r="N20" s="100">
        <v>2</v>
      </c>
      <c r="P20" s="111">
        <v>111</v>
      </c>
      <c r="Q20" s="105" t="s">
        <v>237</v>
      </c>
    </row>
    <row r="21" spans="1:17" ht="13.5">
      <c r="A21" s="110">
        <v>12</v>
      </c>
      <c r="B21" s="105" t="s">
        <v>121</v>
      </c>
      <c r="F21" s="106" t="s">
        <v>244</v>
      </c>
      <c r="G21" s="107" t="s">
        <v>99</v>
      </c>
      <c r="H21" s="102">
        <v>17</v>
      </c>
      <c r="I21" s="106" t="s">
        <v>243</v>
      </c>
      <c r="J21" s="107" t="s">
        <v>29</v>
      </c>
      <c r="L21" s="106" t="s">
        <v>102</v>
      </c>
      <c r="M21" s="107" t="s">
        <v>163</v>
      </c>
      <c r="N21" s="100">
        <v>2</v>
      </c>
      <c r="P21" s="111">
        <v>112</v>
      </c>
      <c r="Q21" s="105" t="s">
        <v>241</v>
      </c>
    </row>
    <row r="22" spans="1:17" ht="13.5">
      <c r="A22" s="110">
        <v>13</v>
      </c>
      <c r="B22" s="105" t="s">
        <v>242</v>
      </c>
      <c r="D22" s="100" t="s">
        <v>171</v>
      </c>
      <c r="F22" s="106" t="s">
        <v>118</v>
      </c>
      <c r="G22" s="107" t="s">
        <v>250</v>
      </c>
      <c r="H22" s="102">
        <v>18</v>
      </c>
      <c r="I22" s="106" t="s">
        <v>4</v>
      </c>
      <c r="J22" s="107" t="s">
        <v>247</v>
      </c>
      <c r="L22" s="106" t="s">
        <v>244</v>
      </c>
      <c r="M22" s="107" t="s">
        <v>99</v>
      </c>
      <c r="N22" s="100">
        <v>2</v>
      </c>
      <c r="P22" s="111">
        <v>113</v>
      </c>
      <c r="Q22" s="105" t="s">
        <v>245</v>
      </c>
    </row>
    <row r="23" spans="1:17" ht="13.5">
      <c r="A23" s="110">
        <v>14</v>
      </c>
      <c r="B23" s="105" t="s">
        <v>246</v>
      </c>
      <c r="F23" s="106" t="s">
        <v>150</v>
      </c>
      <c r="G23" s="107" t="s">
        <v>255</v>
      </c>
      <c r="H23" s="102">
        <v>19</v>
      </c>
      <c r="I23" s="106" t="s">
        <v>290</v>
      </c>
      <c r="J23" s="107" t="s">
        <v>301</v>
      </c>
      <c r="L23" s="106" t="s">
        <v>118</v>
      </c>
      <c r="M23" s="107" t="s">
        <v>250</v>
      </c>
      <c r="N23" s="100">
        <v>2</v>
      </c>
      <c r="P23" s="111">
        <v>114</v>
      </c>
      <c r="Q23" s="105" t="s">
        <v>246</v>
      </c>
    </row>
    <row r="24" spans="1:17" ht="13.5">
      <c r="A24" s="110">
        <v>15</v>
      </c>
      <c r="B24" s="105" t="s">
        <v>248</v>
      </c>
      <c r="D24" s="100" t="s">
        <v>240</v>
      </c>
      <c r="F24" s="106" t="s">
        <v>268</v>
      </c>
      <c r="G24" s="107" t="s">
        <v>298</v>
      </c>
      <c r="H24" s="102">
        <v>20</v>
      </c>
      <c r="I24" s="103" t="s">
        <v>291</v>
      </c>
      <c r="J24" s="107" t="s">
        <v>302</v>
      </c>
      <c r="L24" s="106" t="s">
        <v>150</v>
      </c>
      <c r="M24" s="107" t="s">
        <v>255</v>
      </c>
      <c r="N24" s="100">
        <v>2</v>
      </c>
      <c r="P24" s="111">
        <v>115</v>
      </c>
      <c r="Q24" s="105" t="s">
        <v>48</v>
      </c>
    </row>
    <row r="25" spans="1:17" ht="13.5">
      <c r="A25" s="110">
        <v>16</v>
      </c>
      <c r="B25" s="105" t="s">
        <v>251</v>
      </c>
      <c r="D25" s="100" t="s">
        <v>252</v>
      </c>
      <c r="F25" s="106" t="s">
        <v>289</v>
      </c>
      <c r="G25" s="107" t="s">
        <v>299</v>
      </c>
      <c r="H25" s="102">
        <v>21</v>
      </c>
      <c r="I25" s="106"/>
      <c r="J25" s="107"/>
      <c r="L25" s="106" t="s">
        <v>194</v>
      </c>
      <c r="M25" s="107" t="s">
        <v>12</v>
      </c>
      <c r="N25" s="100">
        <v>1</v>
      </c>
      <c r="P25" s="111">
        <v>116</v>
      </c>
      <c r="Q25" s="105" t="s">
        <v>254</v>
      </c>
    </row>
    <row r="26" spans="1:17" ht="13.5">
      <c r="A26" s="110">
        <v>17</v>
      </c>
      <c r="B26" s="105" t="s">
        <v>108</v>
      </c>
      <c r="D26" s="100" t="s">
        <v>149</v>
      </c>
      <c r="F26" s="106" t="s">
        <v>130</v>
      </c>
      <c r="G26" s="107" t="s">
        <v>300</v>
      </c>
      <c r="H26" s="102">
        <v>22</v>
      </c>
      <c r="I26" s="106"/>
      <c r="J26" s="107"/>
      <c r="L26" s="106" t="s">
        <v>195</v>
      </c>
      <c r="M26" s="107" t="s">
        <v>128</v>
      </c>
      <c r="N26" s="100">
        <v>1</v>
      </c>
      <c r="P26" s="111">
        <v>117</v>
      </c>
      <c r="Q26" s="105" t="s">
        <v>1</v>
      </c>
    </row>
    <row r="27" spans="1:17" ht="13.5">
      <c r="A27" s="110">
        <v>18</v>
      </c>
      <c r="B27" s="105" t="s">
        <v>139</v>
      </c>
      <c r="D27" s="100" t="s">
        <v>180</v>
      </c>
      <c r="F27" s="106" t="s">
        <v>292</v>
      </c>
      <c r="G27" s="107" t="s">
        <v>303</v>
      </c>
      <c r="H27" s="102">
        <v>23</v>
      </c>
      <c r="I27" s="106"/>
      <c r="J27" s="107"/>
      <c r="L27" s="106" t="s">
        <v>196</v>
      </c>
      <c r="M27" s="107" t="s">
        <v>90</v>
      </c>
      <c r="N27" s="100">
        <v>1</v>
      </c>
      <c r="P27" s="111">
        <v>118</v>
      </c>
      <c r="Q27" s="105" t="s">
        <v>136</v>
      </c>
    </row>
    <row r="28" spans="1:17" ht="13.5">
      <c r="A28" s="108">
        <v>19</v>
      </c>
      <c r="B28" s="105" t="s">
        <v>257</v>
      </c>
      <c r="D28" s="100" t="s">
        <v>258</v>
      </c>
      <c r="F28" s="106" t="s">
        <v>293</v>
      </c>
      <c r="G28" s="107" t="s">
        <v>304</v>
      </c>
      <c r="H28" s="102">
        <v>24</v>
      </c>
      <c r="L28" s="106" t="s">
        <v>199</v>
      </c>
      <c r="M28" s="107" t="s">
        <v>153</v>
      </c>
      <c r="N28" s="100">
        <v>1</v>
      </c>
      <c r="P28" s="109">
        <v>119</v>
      </c>
      <c r="Q28" s="105" t="s">
        <v>0</v>
      </c>
    </row>
    <row r="29" spans="1:17" ht="13.5">
      <c r="A29" s="108">
        <v>20</v>
      </c>
      <c r="B29" s="105" t="s">
        <v>259</v>
      </c>
      <c r="D29" s="100" t="s">
        <v>13</v>
      </c>
      <c r="F29" s="106" t="s">
        <v>294</v>
      </c>
      <c r="G29" s="107" t="s">
        <v>305</v>
      </c>
      <c r="H29" s="102">
        <v>25</v>
      </c>
      <c r="I29" s="106"/>
      <c r="L29" s="106" t="s">
        <v>201</v>
      </c>
      <c r="M29" s="107" t="s">
        <v>154</v>
      </c>
      <c r="N29" s="100">
        <v>1</v>
      </c>
      <c r="P29" s="109">
        <v>120</v>
      </c>
      <c r="Q29" s="105" t="s">
        <v>260</v>
      </c>
    </row>
    <row r="30" spans="1:17" ht="13.5">
      <c r="A30" s="108">
        <v>21</v>
      </c>
      <c r="B30" s="105" t="s">
        <v>115</v>
      </c>
      <c r="D30" s="100" t="s">
        <v>76</v>
      </c>
      <c r="F30" s="106"/>
      <c r="G30" s="107"/>
      <c r="H30" s="102">
        <v>26</v>
      </c>
      <c r="L30" s="106" t="s">
        <v>203</v>
      </c>
      <c r="M30" s="107" t="s">
        <v>296</v>
      </c>
      <c r="N30" s="100">
        <v>1</v>
      </c>
      <c r="P30" s="109">
        <v>121</v>
      </c>
      <c r="Q30" s="105" t="s">
        <v>261</v>
      </c>
    </row>
    <row r="31" spans="1:17" ht="13.5">
      <c r="A31" s="108">
        <v>22</v>
      </c>
      <c r="B31" s="105" t="s">
        <v>264</v>
      </c>
      <c r="D31" s="100" t="s">
        <v>175</v>
      </c>
      <c r="F31" s="106"/>
      <c r="G31" s="107"/>
      <c r="H31" s="102">
        <v>27</v>
      </c>
      <c r="L31" s="106" t="s">
        <v>207</v>
      </c>
      <c r="M31" s="107" t="s">
        <v>208</v>
      </c>
      <c r="N31" s="100">
        <v>1</v>
      </c>
      <c r="P31" s="109">
        <v>122</v>
      </c>
      <c r="Q31" s="105" t="s">
        <v>116</v>
      </c>
    </row>
    <row r="32" spans="1:17" ht="13.5">
      <c r="A32" s="108">
        <v>23</v>
      </c>
      <c r="B32" s="105" t="s">
        <v>265</v>
      </c>
      <c r="D32" s="100" t="s">
        <v>266</v>
      </c>
      <c r="F32" s="106"/>
      <c r="G32" s="107"/>
      <c r="L32" s="106" t="s">
        <v>212</v>
      </c>
      <c r="M32" s="107" t="s">
        <v>172</v>
      </c>
      <c r="N32" s="100">
        <v>1</v>
      </c>
      <c r="P32" s="109">
        <v>123</v>
      </c>
      <c r="Q32" s="105" t="s">
        <v>156</v>
      </c>
    </row>
    <row r="33" spans="1:17" ht="13.5">
      <c r="A33" s="108">
        <v>24</v>
      </c>
      <c r="B33" s="105" t="s">
        <v>129</v>
      </c>
      <c r="D33" s="100" t="s">
        <v>267</v>
      </c>
      <c r="F33" s="106"/>
      <c r="G33" s="107"/>
      <c r="I33" s="112"/>
      <c r="L33" s="106" t="s">
        <v>288</v>
      </c>
      <c r="M33" s="107" t="s">
        <v>297</v>
      </c>
      <c r="N33" s="100">
        <v>1</v>
      </c>
      <c r="P33" s="109">
        <v>124</v>
      </c>
      <c r="Q33" s="105" t="s">
        <v>271</v>
      </c>
    </row>
    <row r="34" spans="1:17" ht="13.5">
      <c r="A34" s="108">
        <v>25</v>
      </c>
      <c r="B34" s="105" t="s">
        <v>122</v>
      </c>
      <c r="F34" s="106"/>
      <c r="G34" s="107"/>
      <c r="I34" s="112"/>
      <c r="L34" s="106" t="s">
        <v>215</v>
      </c>
      <c r="M34" s="107" t="s">
        <v>216</v>
      </c>
      <c r="N34" s="100">
        <v>1</v>
      </c>
      <c r="P34" s="109">
        <v>125</v>
      </c>
      <c r="Q34" s="105" t="s">
        <v>272</v>
      </c>
    </row>
    <row r="35" spans="1:17" ht="13.5">
      <c r="A35" s="108">
        <v>26</v>
      </c>
      <c r="B35" s="105" t="s">
        <v>64</v>
      </c>
      <c r="F35" s="106"/>
      <c r="G35" s="107"/>
      <c r="L35" s="106" t="s">
        <v>131</v>
      </c>
      <c r="M35" s="107" t="s">
        <v>209</v>
      </c>
      <c r="N35" s="100">
        <v>1</v>
      </c>
      <c r="P35" s="109">
        <v>126</v>
      </c>
      <c r="Q35" s="105" t="s">
        <v>232</v>
      </c>
    </row>
    <row r="36" spans="1:17" ht="13.5">
      <c r="A36" s="108">
        <v>27</v>
      </c>
      <c r="B36" s="105" t="s">
        <v>120</v>
      </c>
      <c r="F36" s="106"/>
      <c r="G36" s="107"/>
      <c r="L36" s="106" t="s">
        <v>145</v>
      </c>
      <c r="M36" s="107" t="s">
        <v>27</v>
      </c>
      <c r="N36" s="100">
        <v>1</v>
      </c>
      <c r="P36" s="109">
        <v>127</v>
      </c>
      <c r="Q36" s="105" t="s">
        <v>269</v>
      </c>
    </row>
    <row r="37" spans="1:17" ht="13.5">
      <c r="A37" s="108">
        <v>28</v>
      </c>
      <c r="B37" s="105" t="s">
        <v>273</v>
      </c>
      <c r="F37" s="106"/>
      <c r="G37" s="107"/>
      <c r="L37" s="106" t="s">
        <v>218</v>
      </c>
      <c r="M37" s="107" t="s">
        <v>135</v>
      </c>
      <c r="N37" s="100">
        <v>2</v>
      </c>
      <c r="P37" s="109">
        <v>128</v>
      </c>
      <c r="Q37" s="105" t="s">
        <v>44</v>
      </c>
    </row>
    <row r="38" spans="1:17" ht="13.5">
      <c r="A38" s="108">
        <v>29</v>
      </c>
      <c r="B38" s="105" t="s">
        <v>249</v>
      </c>
      <c r="F38" s="106"/>
      <c r="G38" s="107"/>
      <c r="L38" s="106" t="s">
        <v>229</v>
      </c>
      <c r="M38" s="107" t="s">
        <v>146</v>
      </c>
      <c r="N38" s="100">
        <v>2</v>
      </c>
      <c r="P38" s="109">
        <v>129</v>
      </c>
      <c r="Q38" s="105" t="s">
        <v>274</v>
      </c>
    </row>
    <row r="39" spans="1:17" ht="13.5">
      <c r="A39" s="108">
        <v>30</v>
      </c>
      <c r="B39" s="105" t="s">
        <v>119</v>
      </c>
      <c r="F39" s="106"/>
      <c r="G39" s="107"/>
      <c r="L39" s="106" t="s">
        <v>39</v>
      </c>
      <c r="M39" s="107" t="s">
        <v>138</v>
      </c>
      <c r="N39" s="100">
        <v>2</v>
      </c>
      <c r="P39" s="109">
        <v>130</v>
      </c>
      <c r="Q39" s="105" t="s">
        <v>119</v>
      </c>
    </row>
    <row r="40" spans="1:17" ht="13.5">
      <c r="A40" s="108">
        <v>31</v>
      </c>
      <c r="B40" s="105" t="s">
        <v>137</v>
      </c>
      <c r="F40" s="106"/>
      <c r="G40" s="107"/>
      <c r="L40" s="106" t="s">
        <v>234</v>
      </c>
      <c r="M40" s="107" t="s">
        <v>127</v>
      </c>
      <c r="N40" s="100">
        <v>2</v>
      </c>
      <c r="P40" s="109">
        <v>131</v>
      </c>
      <c r="Q40" s="105" t="s">
        <v>263</v>
      </c>
    </row>
    <row r="41" spans="1:17" ht="13.5">
      <c r="A41" s="108">
        <v>32</v>
      </c>
      <c r="B41" s="105" t="s">
        <v>275</v>
      </c>
      <c r="F41" s="106"/>
      <c r="G41" s="107"/>
      <c r="L41" s="106" t="s">
        <v>235</v>
      </c>
      <c r="M41" s="107" t="s">
        <v>236</v>
      </c>
      <c r="N41" s="100">
        <v>2</v>
      </c>
      <c r="P41" s="109">
        <v>132</v>
      </c>
      <c r="Q41" s="105" t="s">
        <v>262</v>
      </c>
    </row>
    <row r="42" spans="1:17" ht="13.5">
      <c r="A42" s="108">
        <v>33</v>
      </c>
      <c r="B42" s="105" t="s">
        <v>143</v>
      </c>
      <c r="F42" s="106"/>
      <c r="G42" s="107"/>
      <c r="L42" s="106" t="s">
        <v>238</v>
      </c>
      <c r="M42" s="107" t="s">
        <v>239</v>
      </c>
      <c r="N42" s="100">
        <v>2</v>
      </c>
      <c r="P42" s="109">
        <v>133</v>
      </c>
      <c r="Q42" s="105" t="s">
        <v>276</v>
      </c>
    </row>
    <row r="43" spans="1:17" ht="13.5">
      <c r="A43" s="108">
        <v>34</v>
      </c>
      <c r="B43" s="105" t="s">
        <v>277</v>
      </c>
      <c r="F43" s="106"/>
      <c r="G43" s="107"/>
      <c r="L43" s="106" t="s">
        <v>243</v>
      </c>
      <c r="M43" s="107" t="s">
        <v>29</v>
      </c>
      <c r="N43" s="100">
        <v>2</v>
      </c>
      <c r="P43" s="109">
        <v>134</v>
      </c>
      <c r="Q43" s="105" t="s">
        <v>132</v>
      </c>
    </row>
    <row r="44" spans="1:17" ht="13.5">
      <c r="A44" s="108">
        <v>35</v>
      </c>
      <c r="B44" s="105" t="s">
        <v>256</v>
      </c>
      <c r="F44" s="100" t="s">
        <v>123</v>
      </c>
      <c r="L44" s="106" t="s">
        <v>4</v>
      </c>
      <c r="M44" s="107" t="s">
        <v>247</v>
      </c>
      <c r="N44" s="100">
        <v>2</v>
      </c>
      <c r="P44" s="109">
        <v>135</v>
      </c>
      <c r="Q44" s="105" t="s">
        <v>278</v>
      </c>
    </row>
    <row r="45" spans="1:17" ht="13.5">
      <c r="A45" s="108">
        <v>40</v>
      </c>
      <c r="B45" s="105" t="s">
        <v>279</v>
      </c>
      <c r="E45" s="100">
        <v>11</v>
      </c>
      <c r="F45" s="100" t="s">
        <v>84</v>
      </c>
      <c r="L45" s="106" t="s">
        <v>268</v>
      </c>
      <c r="M45" s="107" t="s">
        <v>298</v>
      </c>
      <c r="N45" s="100">
        <v>1</v>
      </c>
      <c r="P45" s="109">
        <v>140</v>
      </c>
      <c r="Q45" s="105" t="s">
        <v>151</v>
      </c>
    </row>
    <row r="46" spans="1:17" ht="13.5">
      <c r="A46" s="108">
        <v>41</v>
      </c>
      <c r="B46" s="105" t="s">
        <v>142</v>
      </c>
      <c r="E46" s="100">
        <v>22</v>
      </c>
      <c r="F46" s="100" t="s">
        <v>82</v>
      </c>
      <c r="L46" s="106" t="s">
        <v>289</v>
      </c>
      <c r="M46" s="107" t="s">
        <v>299</v>
      </c>
      <c r="N46" s="100">
        <v>1</v>
      </c>
      <c r="P46" s="109">
        <v>141</v>
      </c>
      <c r="Q46" s="105" t="s">
        <v>68</v>
      </c>
    </row>
    <row r="47" spans="1:17" ht="13.5">
      <c r="A47" s="108">
        <v>42</v>
      </c>
      <c r="B47" s="105" t="s">
        <v>88</v>
      </c>
      <c r="E47" s="100">
        <v>33</v>
      </c>
      <c r="F47" s="100" t="s">
        <v>3</v>
      </c>
      <c r="L47" s="106" t="s">
        <v>130</v>
      </c>
      <c r="M47" s="107" t="s">
        <v>300</v>
      </c>
      <c r="N47" s="100">
        <v>2</v>
      </c>
      <c r="P47" s="109">
        <v>142</v>
      </c>
      <c r="Q47" s="105" t="s">
        <v>280</v>
      </c>
    </row>
    <row r="48" spans="1:17" ht="13.5">
      <c r="A48" s="108">
        <v>43</v>
      </c>
      <c r="B48" s="105" t="s">
        <v>270</v>
      </c>
      <c r="E48" s="100">
        <v>55</v>
      </c>
      <c r="F48" s="100" t="s">
        <v>40</v>
      </c>
      <c r="L48" s="106" t="s">
        <v>290</v>
      </c>
      <c r="M48" s="107" t="s">
        <v>301</v>
      </c>
      <c r="N48" s="100">
        <v>1</v>
      </c>
      <c r="P48" s="109">
        <v>143</v>
      </c>
      <c r="Q48" s="105" t="s">
        <v>78</v>
      </c>
    </row>
    <row r="49" spans="1:17" ht="13.5">
      <c r="A49" s="108">
        <v>44</v>
      </c>
      <c r="B49" s="105" t="s">
        <v>125</v>
      </c>
      <c r="E49" s="100">
        <v>66</v>
      </c>
      <c r="F49" s="100" t="s">
        <v>73</v>
      </c>
      <c r="L49" s="106" t="s">
        <v>291</v>
      </c>
      <c r="M49" s="107" t="s">
        <v>302</v>
      </c>
      <c r="N49" s="100">
        <v>1</v>
      </c>
      <c r="P49" s="109">
        <v>144</v>
      </c>
      <c r="Q49" s="105" t="s">
        <v>281</v>
      </c>
    </row>
    <row r="50" spans="1:17" ht="13.5">
      <c r="A50" s="108">
        <v>45</v>
      </c>
      <c r="B50" s="105" t="s">
        <v>133</v>
      </c>
      <c r="L50" s="106" t="s">
        <v>292</v>
      </c>
      <c r="M50" s="107" t="s">
        <v>303</v>
      </c>
      <c r="N50" s="100">
        <v>2</v>
      </c>
      <c r="P50" s="109">
        <v>145</v>
      </c>
      <c r="Q50" s="105" t="s">
        <v>253</v>
      </c>
    </row>
    <row r="51" spans="1:17" ht="13.5">
      <c r="A51" s="108">
        <v>46</v>
      </c>
      <c r="B51" s="105" t="s">
        <v>282</v>
      </c>
      <c r="L51" s="106" t="s">
        <v>293</v>
      </c>
      <c r="M51" s="107" t="s">
        <v>304</v>
      </c>
      <c r="N51" s="100">
        <v>2</v>
      </c>
      <c r="P51" s="109">
        <v>146</v>
      </c>
      <c r="Q51" s="105" t="s">
        <v>282</v>
      </c>
    </row>
    <row r="52" spans="1:17" ht="13.5">
      <c r="A52" s="108">
        <v>47</v>
      </c>
      <c r="B52" s="105" t="s">
        <v>110</v>
      </c>
      <c r="L52" s="106" t="s">
        <v>294</v>
      </c>
      <c r="M52" s="107" t="s">
        <v>305</v>
      </c>
      <c r="N52" s="100">
        <v>2</v>
      </c>
      <c r="P52" s="109">
        <v>147</v>
      </c>
      <c r="Q52" s="105" t="s">
        <v>168</v>
      </c>
    </row>
    <row r="53" spans="12:13" ht="13.5">
      <c r="L53" s="106"/>
      <c r="M53" s="107"/>
    </row>
    <row r="54" spans="12:13" ht="13.5">
      <c r="L54" s="106"/>
      <c r="M54" s="107"/>
    </row>
    <row r="55" spans="12:13" ht="13.5">
      <c r="L55" s="106"/>
      <c r="M55" s="107"/>
    </row>
    <row r="56" spans="12:13" ht="13.5">
      <c r="L56" s="106"/>
      <c r="M56" s="107"/>
    </row>
    <row r="57" spans="12:13" ht="13.5">
      <c r="L57" s="106"/>
      <c r="M57" s="107"/>
    </row>
    <row r="58" spans="12:13" ht="13.5">
      <c r="L58" s="106"/>
      <c r="M58" s="107"/>
    </row>
    <row r="59" spans="12:13" ht="13.5">
      <c r="L59" s="106"/>
      <c r="M59" s="107"/>
    </row>
    <row r="60" spans="12:13" ht="13.5">
      <c r="L60" s="106"/>
      <c r="M60" s="107"/>
    </row>
    <row r="61" spans="12:13" ht="13.5">
      <c r="L61" s="106"/>
      <c r="M61" s="107"/>
    </row>
    <row r="62" spans="12:13" ht="13.5">
      <c r="L62" s="106"/>
      <c r="M62" s="107"/>
    </row>
    <row r="63" spans="12:13" ht="13.5">
      <c r="L63" s="106"/>
      <c r="M63" s="107"/>
    </row>
    <row r="64" spans="12:13" ht="13.5">
      <c r="L64" s="106"/>
      <c r="M64" s="107"/>
    </row>
    <row r="65" spans="12:13" ht="13.5">
      <c r="L65" s="106"/>
      <c r="M65" s="107"/>
    </row>
    <row r="66" spans="12:13" ht="13.5">
      <c r="L66" s="106"/>
      <c r="M66" s="107"/>
    </row>
    <row r="67" spans="12:13" ht="13.5">
      <c r="L67" s="106"/>
      <c r="M67" s="107"/>
    </row>
    <row r="68" spans="12:13" ht="13.5">
      <c r="L68" s="106"/>
      <c r="M68" s="107"/>
    </row>
    <row r="69" spans="12:13" ht="13.5">
      <c r="L69" s="106"/>
      <c r="M69" s="107"/>
    </row>
    <row r="70" ht="13.5">
      <c r="L70" s="106"/>
    </row>
    <row r="71" ht="13.5">
      <c r="L71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TRK</cp:lastModifiedBy>
  <cp:lastPrinted>2023-03-09T06:25:03Z</cp:lastPrinted>
  <dcterms:created xsi:type="dcterms:W3CDTF">2010-11-15T02:46:27Z</dcterms:created>
  <dcterms:modified xsi:type="dcterms:W3CDTF">2023-04-19T23:33:51Z</dcterms:modified>
  <cp:category/>
  <cp:version/>
  <cp:contentType/>
  <cp:contentStatus/>
</cp:coreProperties>
</file>