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68" activeTab="0"/>
  </bookViews>
  <sheets>
    <sheet name="記入上の注意（必ずお読みください）" sheetId="1" r:id="rId1"/>
    <sheet name="申込一覧" sheetId="2" r:id="rId2"/>
    <sheet name="リレー" sheetId="3" r:id="rId3"/>
    <sheet name="ﾘﾚｰDB" sheetId="4" state="hidden" r:id="rId4"/>
    <sheet name="競技者" sheetId="5" state="hidden" r:id="rId5"/>
    <sheet name="参加料" sheetId="6" state="hidden" r:id="rId6"/>
    <sheet name="名前" sheetId="7" state="hidden" r:id="rId7"/>
  </sheets>
  <definedNames>
    <definedName name="_xlfn.COUNTIFS" hidden="1">#NAME?</definedName>
    <definedName name="_xlfn.SINGLE" hidden="1">#NAME?</definedName>
    <definedName name="_xlnm.Print_Area" localSheetId="1">'申込一覧'!$A$1:$M$97</definedName>
    <definedName name="_xlnm.Print_Titles" localSheetId="1">'申込一覧'!$17:$17</definedName>
    <definedName name="ﾅﾝﾊﾞｰ">'申込一覧'!$B$18:$B$97</definedName>
    <definedName name="リレー">'名前'!$J$50:$J$52</definedName>
    <definedName name="一般女子">'名前'!$J$25:$J$38</definedName>
    <definedName name="一般男子">'名前'!$J$4:$J$19</definedName>
    <definedName name="記号">'名前'!$D$9:$D$10</definedName>
    <definedName name="県名_個人">'名前'!$X$4:$X$52</definedName>
    <definedName name="高校女子">'名前'!$M$25:$M$39</definedName>
    <definedName name="高校男子">'名前'!$M$4:$M$19</definedName>
    <definedName name="種別">'名前'!$F$27:$F$30</definedName>
    <definedName name="小学女子">'名前'!#REF!</definedName>
    <definedName name="小学男子">'名前'!#REF!</definedName>
    <definedName name="性別">'名前'!$D$4:$D$5</definedName>
    <definedName name="中学女子">'名前'!$P$24:$P$37</definedName>
    <definedName name="中学男子">'名前'!$P$4:$P$17</definedName>
    <definedName name="都道府県名">'名前'!$B$4:$B$52</definedName>
    <definedName name="複数リレー">'名前'!$J$58:$J$67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17" authorId="0">
      <text>
        <r>
          <rPr>
            <b/>
            <sz val="9"/>
            <rFont val="ＭＳ Ｐゴシック"/>
            <family val="3"/>
          </rPr>
          <t>数字のみを記入してください。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プロに記載される氏名です。姓と名の間は1マス空けてください。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半角で入力してくだい。姓と名の間は1マス空けてください。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学年を入力してください。一般選手は未入力でかまいません。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男子は【1】を
女子は【2】の
数字を入力してください。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プルダウンから所属都道府県を選択してくだい。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J17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K17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</commentList>
</comments>
</file>

<file path=xl/sharedStrings.xml><?xml version="1.0" encoding="utf-8"?>
<sst xmlns="http://schemas.openxmlformats.org/spreadsheetml/2006/main" count="530" uniqueCount="359">
  <si>
    <t>ﾅﾝﾊﾞｰ</t>
  </si>
  <si>
    <t>ﾌﾘｶﾞﾅ</t>
  </si>
  <si>
    <t>性別</t>
  </si>
  <si>
    <t>最高記録</t>
  </si>
  <si>
    <t>№</t>
  </si>
  <si>
    <t>種目1</t>
  </si>
  <si>
    <t>種目2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</si>
  <si>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</si>
  <si>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</si>
  <si>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</si>
  <si>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</si>
  <si>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</si>
  <si>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</si>
  <si>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</si>
  <si>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</si>
  <si>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</si>
  <si>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</si>
  <si>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</si>
  <si>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</si>
  <si>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</si>
  <si>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</si>
  <si>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</si>
  <si>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</si>
  <si>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</si>
  <si>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</si>
  <si>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</si>
  <si>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</si>
  <si>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</si>
  <si>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</si>
  <si>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</si>
  <si>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</si>
  <si>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</si>
  <si>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</si>
  <si>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</si>
  <si>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</si>
  <si>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</si>
  <si>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</si>
  <si>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</si>
  <si>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</si>
  <si>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</si>
  <si>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</si>
  <si>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</si>
  <si>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</si>
  <si>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</si>
  <si>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</si>
  <si>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</si>
  <si>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</si>
  <si>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</si>
  <si>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</si>
  <si>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</si>
  <si>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男子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</si>
  <si>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</si>
  <si>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</si>
  <si>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</si>
  <si>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</si>
  <si>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</si>
  <si>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</si>
  <si>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参加料合計</t>
  </si>
  <si>
    <t>計</t>
  </si>
  <si>
    <t>性</t>
  </si>
  <si>
    <t>年</t>
  </si>
  <si>
    <t>種別</t>
  </si>
  <si>
    <t>一般</t>
  </si>
  <si>
    <t>高校</t>
  </si>
  <si>
    <t>所 属 名</t>
  </si>
  <si>
    <t>種   別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</si>
  <si>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</si>
  <si>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</si>
  <si>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</si>
  <si>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</si>
  <si>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</si>
  <si>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</si>
  <si>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</si>
  <si>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</si>
  <si>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</si>
  <si>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</si>
  <si>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</si>
  <si>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</si>
  <si>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</si>
  <si>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氏　名</t>
  </si>
  <si>
    <t>【1】</t>
  </si>
  <si>
    <t>【2】</t>
  </si>
  <si>
    <t>【3】</t>
  </si>
  <si>
    <t>【4】</t>
  </si>
  <si>
    <t>例にならって記入してください。</t>
  </si>
  <si>
    <t>ナンバーの「－」ハイフンは省いて入力してください。</t>
  </si>
  <si>
    <t>記入上の注意（必ずお読みください）</t>
  </si>
  <si>
    <t>本大会専用の申込みファイルであることを確認してください。</t>
  </si>
  <si>
    <t>色のついたセルにのみ入力してください。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</si>
  <si>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</si>
  <si>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</si>
  <si>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</si>
  <si>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</si>
  <si>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</si>
  <si>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</si>
  <si>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</si>
  <si>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</si>
  <si>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</si>
  <si>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</si>
  <si>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</si>
  <si>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</si>
  <si>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</si>
  <si>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</si>
  <si>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</si>
  <si>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</si>
  <si>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</si>
  <si>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</si>
  <si>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</si>
  <si>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</si>
  <si>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</si>
  <si>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</si>
  <si>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</si>
  <si>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</si>
  <si>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</si>
  <si>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</si>
  <si>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</si>
  <si>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</si>
  <si>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</si>
  <si>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</si>
  <si>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</si>
  <si>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福岡</t>
  </si>
  <si>
    <t>佐賀</t>
  </si>
  <si>
    <t>長崎</t>
  </si>
  <si>
    <t>熊本</t>
  </si>
  <si>
    <t>大分</t>
  </si>
  <si>
    <t>宮崎</t>
  </si>
  <si>
    <t>中学校</t>
  </si>
  <si>
    <t>1種目</t>
  </si>
  <si>
    <t>中学男子</t>
  </si>
  <si>
    <t>中学女子</t>
  </si>
  <si>
    <t>ファイル名に校名などの所属名を記入してください。</t>
  </si>
  <si>
    <t>各項目の先頭セルにあるコメントをよく読んで記入してくだい。</t>
  </si>
  <si>
    <t>県内</t>
  </si>
  <si>
    <t>県外</t>
  </si>
  <si>
    <t>KG中</t>
  </si>
  <si>
    <t>KG高</t>
  </si>
  <si>
    <t>KG一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</si>
  <si>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</si>
  <si>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</si>
  <si>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</si>
  <si>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</si>
  <si>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</si>
  <si>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</si>
  <si>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</si>
  <si>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種目数</t>
  </si>
  <si>
    <t>リレー</t>
  </si>
  <si>
    <t>個人種目</t>
  </si>
  <si>
    <t>KN小</t>
  </si>
  <si>
    <t>KN中</t>
  </si>
  <si>
    <t>KN高</t>
  </si>
  <si>
    <t>KN一</t>
  </si>
  <si>
    <t>KG小</t>
  </si>
  <si>
    <t>KG中</t>
  </si>
  <si>
    <t>KG高</t>
  </si>
  <si>
    <t>KG一</t>
  </si>
  <si>
    <t>高男_砲丸投</t>
  </si>
  <si>
    <t>高男_円盤投</t>
  </si>
  <si>
    <t>種目</t>
  </si>
  <si>
    <t>チーム</t>
  </si>
  <si>
    <t>選手①</t>
  </si>
  <si>
    <t>選手②</t>
  </si>
  <si>
    <t>選手③</t>
  </si>
  <si>
    <t>選手④</t>
  </si>
  <si>
    <t>選手⑤</t>
  </si>
  <si>
    <t>選手⑥</t>
  </si>
  <si>
    <t>リレー種目数</t>
  </si>
  <si>
    <t>TM</t>
  </si>
  <si>
    <t>S4</t>
  </si>
  <si>
    <t>S5</t>
  </si>
  <si>
    <t>S6</t>
  </si>
  <si>
    <t>中男_砲丸投</t>
  </si>
  <si>
    <t>中男_円盤投</t>
  </si>
  <si>
    <t>中女_砲丸投</t>
  </si>
  <si>
    <t>一男_100m</t>
  </si>
  <si>
    <t>一男_走幅跳</t>
  </si>
  <si>
    <t>一男_砲丸投</t>
  </si>
  <si>
    <t>一男_円盤投</t>
  </si>
  <si>
    <t>一男_ﾊﾝﾏｰ投</t>
  </si>
  <si>
    <t>一女_100m</t>
  </si>
  <si>
    <t>一女_走幅跳</t>
  </si>
  <si>
    <t>一女_砲丸投</t>
  </si>
  <si>
    <t>一女_円盤投</t>
  </si>
  <si>
    <t>一女_ﾊﾝﾏｰ投</t>
  </si>
  <si>
    <t>一般男子</t>
  </si>
  <si>
    <t>一女_走高跳</t>
  </si>
  <si>
    <t>高校男子</t>
  </si>
  <si>
    <t>高校女子</t>
  </si>
  <si>
    <t>一般女子</t>
  </si>
  <si>
    <t>高男_ﾊﾝﾏｰ投</t>
  </si>
  <si>
    <t>00210</t>
  </si>
  <si>
    <t>00210</t>
  </si>
  <si>
    <t>07110</t>
  </si>
  <si>
    <t>07310</t>
  </si>
  <si>
    <t>07310</t>
  </si>
  <si>
    <t>08110</t>
  </si>
  <si>
    <t>08110</t>
  </si>
  <si>
    <t>08610</t>
  </si>
  <si>
    <t>08910</t>
  </si>
  <si>
    <t>08910</t>
  </si>
  <si>
    <t>08410</t>
  </si>
  <si>
    <t>08810</t>
  </si>
  <si>
    <t>09410</t>
  </si>
  <si>
    <t>08230</t>
  </si>
  <si>
    <t>08730</t>
  </si>
  <si>
    <t>08350</t>
  </si>
  <si>
    <t>08550</t>
  </si>
  <si>
    <t>09650</t>
  </si>
  <si>
    <t>【5】</t>
  </si>
  <si>
    <t>リレーは「リレー」シートに入力して申込みしてください。(氏名ではなくナンバーで入力)</t>
  </si>
  <si>
    <t>【6】</t>
  </si>
  <si>
    <t>「 都道府県 」「 種別 」「 性別 」「 種目 」はプルダウンから選択してください。</t>
  </si>
  <si>
    <t>他の試合のデータとは選択が異なります。貼付せずに選択をお願いします。</t>
  </si>
  <si>
    <t>【7】</t>
  </si>
  <si>
    <t>【8】</t>
  </si>
  <si>
    <r>
      <t>※他のデータからコピーする場合は、</t>
    </r>
    <r>
      <rPr>
        <sz val="14"/>
        <color indexed="10"/>
        <rFont val="ＭＳ Ｐゴシック"/>
        <family val="3"/>
      </rPr>
      <t>「形式を選択して貼付→値」</t>
    </r>
    <r>
      <rPr>
        <sz val="14"/>
        <color indexed="8"/>
        <rFont val="ＭＳ Ｐゴシック"/>
        <family val="3"/>
      </rPr>
      <t>でお願いします。</t>
    </r>
  </si>
  <si>
    <t>※最高記録は数字のみ，トラックは1/100まで記入して下さい。</t>
  </si>
  <si>
    <t>注１　選手の欄の上段に男女のリストから選択して下さい。（男：1，女：1）</t>
  </si>
  <si>
    <t>注２　選手の欄に下段にナンバーカード（半角数字）を入力してください。</t>
  </si>
  <si>
    <t>注３　リレーのみの参加選手も【申込一覧】に入力してください。</t>
  </si>
  <si>
    <t>注４　同種目に複数チーム参加する場合はチーム欄に「 A，B，C，・・・・ 」等をリストより選択してください。</t>
  </si>
  <si>
    <t>注５　同種目に1チームの場合はチーム欄は空白でお願いします。</t>
  </si>
  <si>
    <t>印刷したものは，公印捺印して試合当日に受付へ提出してください。</t>
  </si>
  <si>
    <t>00510</t>
  </si>
  <si>
    <t>00510</t>
  </si>
  <si>
    <t>徳　島</t>
  </si>
  <si>
    <t>00250</t>
  </si>
  <si>
    <t>中男_100m</t>
  </si>
  <si>
    <t>一男_400m</t>
  </si>
  <si>
    <t>徳島</t>
  </si>
  <si>
    <t>香　川</t>
  </si>
  <si>
    <t>00550</t>
  </si>
  <si>
    <t>中男_400m</t>
  </si>
  <si>
    <t>香川</t>
  </si>
  <si>
    <t>愛　媛</t>
  </si>
  <si>
    <t>00850</t>
  </si>
  <si>
    <t>中男_1500m</t>
  </si>
  <si>
    <t>01010</t>
  </si>
  <si>
    <t>一男_3000m</t>
  </si>
  <si>
    <t>愛媛</t>
  </si>
  <si>
    <t>高　知</t>
  </si>
  <si>
    <t>記号</t>
  </si>
  <si>
    <t>01010</t>
  </si>
  <si>
    <t>07150</t>
  </si>
  <si>
    <t>中男_走高跳</t>
  </si>
  <si>
    <t>一男_走高跳</t>
  </si>
  <si>
    <t>高知</t>
  </si>
  <si>
    <t>07110</t>
  </si>
  <si>
    <t>07110</t>
  </si>
  <si>
    <t>07350</t>
  </si>
  <si>
    <t>中男_走幅跳</t>
  </si>
  <si>
    <t>○</t>
  </si>
  <si>
    <t>07310</t>
  </si>
  <si>
    <t>09650</t>
  </si>
  <si>
    <t>08610</t>
  </si>
  <si>
    <t>08230</t>
  </si>
  <si>
    <t>08730</t>
  </si>
  <si>
    <t>08730</t>
  </si>
  <si>
    <t>00250</t>
  </si>
  <si>
    <t>00550</t>
  </si>
  <si>
    <t>00850</t>
  </si>
  <si>
    <t>07150</t>
  </si>
  <si>
    <t>07350</t>
  </si>
  <si>
    <t>00210</t>
  </si>
  <si>
    <t>00210</t>
  </si>
  <si>
    <t>00250</t>
  </si>
  <si>
    <t>中女_100m</t>
  </si>
  <si>
    <t>00510</t>
  </si>
  <si>
    <t>一女_400m</t>
  </si>
  <si>
    <t>00510</t>
  </si>
  <si>
    <t>00350</t>
  </si>
  <si>
    <t>中女_200m</t>
  </si>
  <si>
    <t>中女_1500m</t>
  </si>
  <si>
    <t>07150</t>
  </si>
  <si>
    <t>中女_走高跳</t>
  </si>
  <si>
    <t>富　山</t>
  </si>
  <si>
    <t>07110</t>
  </si>
  <si>
    <t>07110</t>
  </si>
  <si>
    <t>中女_走幅跳</t>
  </si>
  <si>
    <t>富山</t>
  </si>
  <si>
    <t>07310</t>
  </si>
  <si>
    <t>08410</t>
  </si>
  <si>
    <t>08410</t>
  </si>
  <si>
    <t>08850</t>
  </si>
  <si>
    <t>中女_円盤投</t>
  </si>
  <si>
    <t>08810</t>
  </si>
  <si>
    <t>08810</t>
  </si>
  <si>
    <t>09410</t>
  </si>
  <si>
    <t>09410</t>
  </si>
  <si>
    <t>リレー</t>
  </si>
  <si>
    <t>一女_砲丸投(4kg)</t>
  </si>
  <si>
    <t>リレー</t>
  </si>
  <si>
    <t>リレー</t>
  </si>
  <si>
    <t>男4×100mR</t>
  </si>
  <si>
    <t>女4×100mR</t>
  </si>
  <si>
    <t>00350</t>
  </si>
  <si>
    <t>中女_200m</t>
  </si>
  <si>
    <t>Rチーム</t>
  </si>
  <si>
    <t>山　口</t>
  </si>
  <si>
    <t>Ａ</t>
  </si>
  <si>
    <t>Ｂ</t>
  </si>
  <si>
    <t>Ｃ</t>
  </si>
  <si>
    <t>Ｄ</t>
  </si>
  <si>
    <t>Ｅ</t>
  </si>
  <si>
    <t>Ｆ</t>
  </si>
  <si>
    <t>Ｇ</t>
  </si>
  <si>
    <t>沖　縄</t>
  </si>
  <si>
    <t>Ｈ</t>
  </si>
  <si>
    <t>沖縄</t>
  </si>
  <si>
    <t>Ｉ</t>
  </si>
  <si>
    <t>Ｊ</t>
  </si>
  <si>
    <t>ファイルを保存して、竜田　佳那子 (下記アドレス） 宛へ送信してください。</t>
  </si>
  <si>
    <t>メールアドレス　：　naruto_aa7@yahoo.co.jp</t>
  </si>
  <si>
    <t>鳴門市在住者</t>
  </si>
  <si>
    <t>所    属
〒番号</t>
  </si>
  <si>
    <t>所  属
住  所</t>
  </si>
  <si>
    <t>所属長</t>
  </si>
  <si>
    <t>KN小</t>
  </si>
  <si>
    <t>この申込みファイルは「第63回鳴門市陸上競技選手権大会兼鳴門市市民体育祭」です。</t>
  </si>
  <si>
    <t>第63回鳴門市陸上競技選手権大会兼鳴門市市民体育祭</t>
  </si>
  <si>
    <t>一男_200m</t>
  </si>
  <si>
    <t>一男_1500m</t>
  </si>
  <si>
    <t>一男_110mH</t>
  </si>
  <si>
    <t>一男_400mH</t>
  </si>
  <si>
    <t>一男_棒高跳</t>
  </si>
  <si>
    <t>一男_三段跳</t>
  </si>
  <si>
    <t>一男_やり投</t>
  </si>
  <si>
    <t>一女_200m</t>
  </si>
  <si>
    <t>一女_1500m</t>
  </si>
  <si>
    <t>一女_400mH</t>
  </si>
  <si>
    <t>一女_100mH</t>
  </si>
  <si>
    <t>一女_棒高跳</t>
  </si>
  <si>
    <t>一女_三段跳</t>
  </si>
  <si>
    <t>一女_やり投</t>
  </si>
  <si>
    <t>一男_やり投</t>
  </si>
  <si>
    <t>00310</t>
  </si>
  <si>
    <t>00810</t>
  </si>
  <si>
    <t>03410</t>
  </si>
  <si>
    <t>03610</t>
  </si>
  <si>
    <t>07210</t>
  </si>
  <si>
    <t>07410</t>
  </si>
  <si>
    <t>09210</t>
  </si>
  <si>
    <t>一男_1500m</t>
  </si>
  <si>
    <t>04410</t>
  </si>
  <si>
    <t>04610</t>
  </si>
  <si>
    <t>09310</t>
  </si>
  <si>
    <t>中男_200m</t>
  </si>
  <si>
    <t>00650</t>
  </si>
  <si>
    <t>中男_800m</t>
  </si>
  <si>
    <t>03250</t>
  </si>
  <si>
    <t>中男_110mH</t>
  </si>
  <si>
    <t>07250</t>
  </si>
  <si>
    <t>中男_棒高跳</t>
  </si>
  <si>
    <t>中女_800m</t>
  </si>
  <si>
    <t>04250</t>
  </si>
  <si>
    <t>中女_100mH</t>
  </si>
  <si>
    <t>37</t>
  </si>
  <si>
    <t>36</t>
  </si>
  <si>
    <t>鳴門市選手権 兼 リレーエントリー</t>
  </si>
  <si>
    <t>　　〆切期日　８月２7日（土）必着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</si>
</sst>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00\-0000\-0000"/>
    <numFmt numFmtId="187" formatCode="00&quot;m&quot;00"/>
    <numFmt numFmtId="188" formatCode="0&quot;m&quot;00"/>
    <numFmt numFmtId="189" formatCode="0&quot;”&quot;00"/>
    <numFmt numFmtId="190" formatCode="#,##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000\-0000"/>
  </numFmts>
  <fonts count="5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9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45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theme="0"/>
      <name val="ＭＳ Ｐゴシック"/>
      <family val="3"/>
    </font>
    <font>
      <sz val="11"/>
      <color rgb="FFFF99FF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3" tint="0.3999800086021423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3" fillId="31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49" fontId="5" fillId="0" borderId="0" xfId="61" applyNumberFormat="1" applyFont="1" applyFill="1" applyAlignment="1">
      <alignment horizontal="center" vertical="center" shrinkToFit="1"/>
      <protection/>
    </xf>
    <xf numFmtId="49" fontId="4" fillId="0" borderId="0" xfId="61" applyNumberFormat="1" applyFont="1" applyFill="1" applyAlignment="1">
      <alignment horizontal="center" vertical="center" shrinkToFit="1"/>
      <protection/>
    </xf>
    <xf numFmtId="49" fontId="5" fillId="0" borderId="0" xfId="61" applyNumberFormat="1" applyFont="1" applyFill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right" vertical="center" shrinkToFit="1"/>
    </xf>
    <xf numFmtId="49" fontId="4" fillId="0" borderId="11" xfId="0" applyNumberFormat="1" applyFont="1" applyFill="1" applyBorder="1" applyAlignment="1">
      <alignment horizontal="right" vertical="center" shrinkToFit="1"/>
    </xf>
    <xf numFmtId="49" fontId="4" fillId="0" borderId="12" xfId="0" applyNumberFormat="1" applyFont="1" applyFill="1" applyBorder="1" applyAlignment="1">
      <alignment horizontal="right" vertical="center" shrinkToFit="1"/>
    </xf>
    <xf numFmtId="49" fontId="4" fillId="0" borderId="13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left" vertical="center" indent="1"/>
      <protection/>
    </xf>
    <xf numFmtId="6" fontId="0" fillId="0" borderId="10" xfId="0" applyNumberFormat="1" applyBorder="1" applyAlignment="1" applyProtection="1">
      <alignment horizontal="right" vertical="center" shrinkToFit="1"/>
      <protection/>
    </xf>
    <xf numFmtId="0" fontId="9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1" fillId="0" borderId="21" xfId="0" applyFont="1" applyBorder="1" applyAlignment="1" applyProtection="1">
      <alignment horizontal="center" vertical="center" shrinkToFit="1"/>
      <protection/>
    </xf>
    <xf numFmtId="0" fontId="3" fillId="0" borderId="0" xfId="61" applyAlignment="1" applyProtection="1">
      <alignment/>
      <protection/>
    </xf>
    <xf numFmtId="0" fontId="3" fillId="0" borderId="0" xfId="61" applyNumberFormat="1" applyAlignment="1" applyProtection="1">
      <alignment vertical="center"/>
      <protection/>
    </xf>
    <xf numFmtId="0" fontId="0" fillId="0" borderId="22" xfId="0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6" fontId="0" fillId="0" borderId="0" xfId="0" applyNumberFormat="1" applyBorder="1" applyAlignment="1" applyProtection="1">
      <alignment horizontal="right" vertical="center" shrinkToFit="1"/>
      <protection hidden="1"/>
    </xf>
    <xf numFmtId="0" fontId="15" fillId="0" borderId="0" xfId="0" applyFont="1" applyAlignment="1">
      <alignment vertical="center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6" fontId="0" fillId="0" borderId="14" xfId="0" applyNumberFormat="1" applyFill="1" applyBorder="1" applyAlignment="1">
      <alignment horizontal="center" vertical="center" shrinkToFit="1"/>
    </xf>
    <xf numFmtId="0" fontId="10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79" fontId="11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3" fillId="0" borderId="0" xfId="61" applyAlignment="1" applyProtection="1">
      <alignment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62">
      <alignment/>
      <protection/>
    </xf>
    <xf numFmtId="0" fontId="0" fillId="0" borderId="33" xfId="0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8" fillId="32" borderId="14" xfId="0" applyFont="1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 applyProtection="1">
      <alignment vertical="center" shrinkToFit="1"/>
      <protection locked="0"/>
    </xf>
    <xf numFmtId="0" fontId="0" fillId="32" borderId="35" xfId="0" applyFill="1" applyBorder="1" applyAlignment="1" applyProtection="1">
      <alignment vertical="center" shrinkToFit="1"/>
      <protection locked="0"/>
    </xf>
    <xf numFmtId="0" fontId="6" fillId="32" borderId="35" xfId="0" applyFont="1" applyFill="1" applyBorder="1" applyAlignment="1" applyProtection="1">
      <alignment horizontal="center" vertical="center" shrinkToFit="1"/>
      <protection locked="0"/>
    </xf>
    <xf numFmtId="0" fontId="13" fillId="32" borderId="35" xfId="0" applyFont="1" applyFill="1" applyBorder="1" applyAlignment="1" applyProtection="1">
      <alignment horizontal="center" vertical="center" shrinkToFit="1"/>
      <protection locked="0"/>
    </xf>
    <xf numFmtId="177" fontId="13" fillId="32" borderId="36" xfId="0" applyNumberFormat="1" applyFont="1" applyFill="1" applyBorder="1" applyAlignment="1" applyProtection="1">
      <alignment horizontal="center" vertical="center" shrinkToFit="1"/>
      <protection locked="0"/>
    </xf>
    <xf numFmtId="0" fontId="13" fillId="32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32" borderId="30" xfId="0" applyNumberFormat="1" applyFill="1" applyBorder="1" applyAlignment="1" applyProtection="1">
      <alignment vertical="center" shrinkToFit="1"/>
      <protection locked="0"/>
    </xf>
    <xf numFmtId="0" fontId="0" fillId="32" borderId="31" xfId="0" applyFill="1" applyBorder="1" applyAlignment="1" applyProtection="1">
      <alignment vertical="center" shrinkToFit="1"/>
      <protection locked="0"/>
    </xf>
    <xf numFmtId="0" fontId="0" fillId="32" borderId="38" xfId="0" applyFill="1" applyBorder="1" applyAlignment="1" applyProtection="1">
      <alignment vertical="center" shrinkToFit="1"/>
      <protection locked="0"/>
    </xf>
    <xf numFmtId="0" fontId="6" fillId="32" borderId="38" xfId="0" applyFont="1" applyFill="1" applyBorder="1" applyAlignment="1" applyProtection="1">
      <alignment horizontal="center" vertical="center" shrinkToFit="1"/>
      <protection locked="0"/>
    </xf>
    <xf numFmtId="0" fontId="13" fillId="32" borderId="38" xfId="0" applyFont="1" applyFill="1" applyBorder="1" applyAlignment="1" applyProtection="1">
      <alignment horizontal="center" vertical="center" shrinkToFit="1"/>
      <protection locked="0"/>
    </xf>
    <xf numFmtId="0" fontId="0" fillId="0" borderId="0" xfId="58" applyNumberFormat="1" applyFont="1" applyAlignment="1">
      <alignment vertical="center"/>
    </xf>
    <xf numFmtId="0" fontId="0" fillId="32" borderId="14" xfId="0" applyFill="1" applyBorder="1" applyAlignment="1" applyProtection="1">
      <alignment horizontal="center" vertical="center"/>
      <protection locked="0"/>
    </xf>
    <xf numFmtId="0" fontId="0" fillId="32" borderId="14" xfId="0" applyFill="1" applyBorder="1" applyAlignment="1">
      <alignment horizontal="center" vertical="center"/>
    </xf>
    <xf numFmtId="0" fontId="0" fillId="32" borderId="39" xfId="0" applyFill="1" applyBorder="1" applyAlignment="1" applyProtection="1">
      <alignment horizontal="center" vertical="center"/>
      <protection locked="0"/>
    </xf>
    <xf numFmtId="0" fontId="0" fillId="32" borderId="39" xfId="0" applyFill="1" applyBorder="1" applyAlignment="1">
      <alignment horizontal="center" vertical="center"/>
    </xf>
    <xf numFmtId="0" fontId="18" fillId="0" borderId="40" xfId="0" applyFont="1" applyFill="1" applyBorder="1" applyAlignment="1">
      <alignment vertical="center"/>
    </xf>
    <xf numFmtId="0" fontId="11" fillId="32" borderId="41" xfId="0" applyFont="1" applyFill="1" applyBorder="1" applyAlignment="1" applyProtection="1">
      <alignment horizontal="center" vertical="center"/>
      <protection locked="0"/>
    </xf>
    <xf numFmtId="0" fontId="11" fillId="32" borderId="42" xfId="0" applyFont="1" applyFill="1" applyBorder="1" applyAlignment="1" applyProtection="1">
      <alignment horizontal="center" vertical="center"/>
      <protection locked="0"/>
    </xf>
    <xf numFmtId="0" fontId="11" fillId="32" borderId="43" xfId="0" applyFont="1" applyFill="1" applyBorder="1" applyAlignment="1" applyProtection="1">
      <alignment horizontal="center" vertical="center"/>
      <protection locked="0"/>
    </xf>
    <xf numFmtId="0" fontId="11" fillId="32" borderId="31" xfId="0" applyFont="1" applyFill="1" applyBorder="1" applyAlignment="1" applyProtection="1">
      <alignment horizontal="center" vertical="center"/>
      <protection locked="0"/>
    </xf>
    <xf numFmtId="0" fontId="11" fillId="32" borderId="38" xfId="0" applyFont="1" applyFill="1" applyBorder="1" applyAlignment="1" applyProtection="1">
      <alignment horizontal="center" vertical="center"/>
      <protection locked="0"/>
    </xf>
    <xf numFmtId="0" fontId="11" fillId="32" borderId="30" xfId="0" applyFont="1" applyFill="1" applyBorder="1" applyAlignment="1" applyProtection="1">
      <alignment horizontal="center" vertical="center"/>
      <protection locked="0"/>
    </xf>
    <xf numFmtId="0" fontId="0" fillId="0" borderId="30" xfId="0" applyNumberFormat="1" applyFill="1" applyBorder="1" applyAlignment="1" applyProtection="1">
      <alignment vertical="center" shrinkToFit="1"/>
      <protection/>
    </xf>
    <xf numFmtId="0" fontId="54" fillId="33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44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45" xfId="0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4" xfId="0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55" fillId="32" borderId="0" xfId="0" applyFont="1" applyFill="1" applyAlignment="1">
      <alignment vertical="center"/>
    </xf>
    <xf numFmtId="0" fontId="5" fillId="0" borderId="0" xfId="61" applyNumberFormat="1" applyFont="1" applyFill="1" applyAlignment="1">
      <alignment horizontal="center" vertical="center"/>
      <protection/>
    </xf>
    <xf numFmtId="49" fontId="4" fillId="0" borderId="10" xfId="0" applyNumberFormat="1" applyFont="1" applyFill="1" applyBorder="1" applyAlignment="1" quotePrefix="1">
      <alignment horizontal="right" vertical="center" shrinkToFit="1"/>
    </xf>
    <xf numFmtId="0" fontId="18" fillId="0" borderId="44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2" xfId="0" applyFont="1" applyFill="1" applyBorder="1" applyAlignment="1" quotePrefix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49" fontId="4" fillId="34" borderId="44" xfId="0" applyNumberFormat="1" applyFont="1" applyFill="1" applyBorder="1" applyAlignment="1">
      <alignment horizontal="right" vertical="center" shrinkToFit="1"/>
    </xf>
    <xf numFmtId="0" fontId="18" fillId="34" borderId="40" xfId="0" applyFont="1" applyFill="1" applyBorder="1" applyAlignment="1">
      <alignment vertical="center"/>
    </xf>
    <xf numFmtId="49" fontId="4" fillId="34" borderId="10" xfId="0" applyNumberFormat="1" applyFont="1" applyFill="1" applyBorder="1" applyAlignment="1" quotePrefix="1">
      <alignment horizontal="right" vertical="center" shrinkToFit="1"/>
    </xf>
    <xf numFmtId="0" fontId="18" fillId="34" borderId="11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right" vertical="center" shrinkToFit="1"/>
    </xf>
    <xf numFmtId="0" fontId="18" fillId="34" borderId="10" xfId="0" applyFont="1" applyFill="1" applyBorder="1" applyAlignment="1" quotePrefix="1">
      <alignment horizontal="right" vertical="center"/>
    </xf>
    <xf numFmtId="49" fontId="18" fillId="34" borderId="10" xfId="0" applyNumberFormat="1" applyFont="1" applyFill="1" applyBorder="1" applyAlignment="1">
      <alignment horizontal="right" vertical="center"/>
    </xf>
    <xf numFmtId="49" fontId="4" fillId="34" borderId="12" xfId="0" applyNumberFormat="1" applyFont="1" applyFill="1" applyBorder="1" applyAlignment="1">
      <alignment horizontal="right" vertical="center" shrinkToFit="1"/>
    </xf>
    <xf numFmtId="0" fontId="18" fillId="34" borderId="13" xfId="0" applyFont="1" applyFill="1" applyBorder="1" applyAlignment="1">
      <alignment vertical="center"/>
    </xf>
    <xf numFmtId="49" fontId="4" fillId="34" borderId="47" xfId="0" applyNumberFormat="1" applyFont="1" applyFill="1" applyBorder="1" applyAlignment="1">
      <alignment vertical="center" shrinkToFit="1"/>
    </xf>
    <xf numFmtId="49" fontId="4" fillId="34" borderId="0" xfId="0" applyNumberFormat="1" applyFont="1" applyFill="1" applyBorder="1" applyAlignment="1">
      <alignment vertical="center" shrinkToFit="1"/>
    </xf>
    <xf numFmtId="0" fontId="18" fillId="34" borderId="0" xfId="0" applyFont="1" applyFill="1" applyBorder="1" applyAlignment="1">
      <alignment vertical="center"/>
    </xf>
    <xf numFmtId="49" fontId="4" fillId="34" borderId="27" xfId="0" applyNumberFormat="1" applyFont="1" applyFill="1" applyBorder="1" applyAlignment="1">
      <alignment vertical="center" shrinkToFit="1"/>
    </xf>
    <xf numFmtId="0" fontId="8" fillId="35" borderId="0" xfId="0" applyFont="1" applyFill="1" applyAlignment="1">
      <alignment vertical="center"/>
    </xf>
    <xf numFmtId="0" fontId="0" fillId="32" borderId="34" xfId="0" applyFill="1" applyBorder="1" applyAlignment="1" applyProtection="1">
      <alignment horizontal="center" vertical="center" shrinkToFit="1"/>
      <protection locked="0"/>
    </xf>
    <xf numFmtId="6" fontId="0" fillId="0" borderId="0" xfId="0" applyNumberFormat="1" applyAlignment="1" applyProtection="1">
      <alignment vertical="center" shrinkToFit="1"/>
      <protection hidden="1"/>
    </xf>
    <xf numFmtId="0" fontId="12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/>
      <protection/>
    </xf>
    <xf numFmtId="0" fontId="8" fillId="32" borderId="28" xfId="0" applyFont="1" applyFill="1" applyBorder="1" applyAlignment="1" applyProtection="1">
      <alignment horizontal="center" vertical="center"/>
      <protection locked="0"/>
    </xf>
    <xf numFmtId="0" fontId="8" fillId="32" borderId="37" xfId="0" applyFont="1" applyFill="1" applyBorder="1" applyAlignment="1" applyProtection="1">
      <alignment horizontal="center" vertical="center"/>
      <protection locked="0"/>
    </xf>
    <xf numFmtId="0" fontId="8" fillId="32" borderId="29" xfId="0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 horizontal="center" vertical="center"/>
      <protection locked="0"/>
    </xf>
    <xf numFmtId="0" fontId="0" fillId="32" borderId="37" xfId="0" applyFont="1" applyFill="1" applyBorder="1" applyAlignment="1" applyProtection="1">
      <alignment horizontal="center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194" fontId="8" fillId="32" borderId="28" xfId="0" applyNumberFormat="1" applyFont="1" applyFill="1" applyBorder="1" applyAlignment="1" applyProtection="1">
      <alignment horizontal="center" vertical="center"/>
      <protection locked="0"/>
    </xf>
    <xf numFmtId="194" fontId="8" fillId="32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32" borderId="37" xfId="0" applyFont="1" applyFill="1" applyBorder="1" applyAlignment="1" applyProtection="1">
      <alignment horizontal="center" vertical="center"/>
      <protection locked="0"/>
    </xf>
    <xf numFmtId="0" fontId="1" fillId="32" borderId="29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8" fillId="32" borderId="14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186" fontId="10" fillId="32" borderId="14" xfId="0" applyNumberFormat="1" applyFont="1" applyFill="1" applyBorder="1" applyAlignment="1" applyProtection="1">
      <alignment horizontal="center" vertical="center"/>
      <protection locked="0"/>
    </xf>
    <xf numFmtId="6" fontId="0" fillId="0" borderId="14" xfId="0" applyNumberForma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6" fontId="3" fillId="0" borderId="52" xfId="0" applyNumberFormat="1" applyFont="1" applyBorder="1" applyAlignment="1" applyProtection="1">
      <alignment horizontal="center" vertical="center"/>
      <protection hidden="1"/>
    </xf>
    <xf numFmtId="6" fontId="3" fillId="0" borderId="29" xfId="0" applyNumberFormat="1" applyFont="1" applyBorder="1" applyAlignment="1" applyProtection="1">
      <alignment horizontal="center" vertical="center"/>
      <protection hidden="1"/>
    </xf>
    <xf numFmtId="6" fontId="0" fillId="0" borderId="28" xfId="0" applyNumberFormat="1" applyBorder="1" applyAlignment="1" applyProtection="1">
      <alignment horizontal="center" vertical="center"/>
      <protection hidden="1"/>
    </xf>
    <xf numFmtId="6" fontId="0" fillId="0" borderId="37" xfId="0" applyNumberFormat="1" applyBorder="1" applyAlignment="1" applyProtection="1">
      <alignment horizontal="center" vertical="center"/>
      <protection hidden="1"/>
    </xf>
    <xf numFmtId="6" fontId="0" fillId="0" borderId="51" xfId="0" applyNumberForma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/>
      <protection hidden="1"/>
    </xf>
    <xf numFmtId="178" fontId="10" fillId="0" borderId="0" xfId="0" applyNumberFormat="1" applyFont="1" applyFill="1" applyAlignment="1" applyProtection="1">
      <alignment horizontal="center" vertical="center" shrinkToFit="1"/>
      <protection/>
    </xf>
    <xf numFmtId="179" fontId="11" fillId="0" borderId="0" xfId="0" applyNumberFormat="1" applyFont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6" fillId="0" borderId="44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horizontal="center" vertical="center" textRotation="255"/>
    </xf>
    <xf numFmtId="0" fontId="18" fillId="0" borderId="46" xfId="0" applyFont="1" applyFill="1" applyBorder="1" applyAlignment="1">
      <alignment horizontal="center" vertical="center" textRotation="255"/>
    </xf>
    <xf numFmtId="0" fontId="18" fillId="0" borderId="22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28575</xdr:rowOff>
    </xdr:from>
    <xdr:to>
      <xdr:col>1</xdr:col>
      <xdr:colOff>6772275</xdr:colOff>
      <xdr:row>11</xdr:row>
      <xdr:rowOff>247650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7115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3</xdr:row>
      <xdr:rowOff>123825</xdr:rowOff>
    </xdr:from>
    <xdr:to>
      <xdr:col>12</xdr:col>
      <xdr:colOff>476250</xdr:colOff>
      <xdr:row>3</xdr:row>
      <xdr:rowOff>304800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7239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2"/>
  <sheetViews>
    <sheetView showGridLines="0" tabSelected="1" zoomScalePageLayoutView="0" workbookViewId="0" topLeftCell="A1">
      <selection activeCell="B21" sqref="B21"/>
    </sheetView>
  </sheetViews>
  <sheetFormatPr defaultColWidth="9.00390625" defaultRowHeight="13.5"/>
  <cols>
    <col min="1" max="1" width="4.50390625" style="0" bestFit="1" customWidth="1"/>
    <col min="2" max="2" width="92.625" style="0" customWidth="1"/>
  </cols>
  <sheetData>
    <row r="1" spans="1:2" ht="54.75">
      <c r="A1" s="147" t="s">
        <v>86</v>
      </c>
      <c r="B1" s="147"/>
    </row>
    <row r="3" spans="1:2" s="6" customFormat="1" ht="21" customHeight="1">
      <c r="A3" s="6" t="s">
        <v>80</v>
      </c>
      <c r="B3" s="6" t="s">
        <v>87</v>
      </c>
    </row>
    <row r="4" s="6" customFormat="1" ht="21" customHeight="1">
      <c r="B4" s="144" t="s">
        <v>317</v>
      </c>
    </row>
    <row r="5" spans="1:2" s="6" customFormat="1" ht="21" customHeight="1">
      <c r="A5" s="6" t="s">
        <v>81</v>
      </c>
      <c r="B5" s="6" t="s">
        <v>130</v>
      </c>
    </row>
    <row r="6" spans="1:2" s="6" customFormat="1" ht="21" customHeight="1">
      <c r="A6" s="6" t="s">
        <v>82</v>
      </c>
      <c r="B6" s="6" t="s">
        <v>88</v>
      </c>
    </row>
    <row r="7" spans="1:2" s="6" customFormat="1" ht="21" customHeight="1">
      <c r="A7" s="6" t="s">
        <v>83</v>
      </c>
      <c r="B7" s="6" t="s">
        <v>84</v>
      </c>
    </row>
    <row r="8" s="6" customFormat="1" ht="21" customHeight="1">
      <c r="B8" s="43" t="s">
        <v>131</v>
      </c>
    </row>
    <row r="9" s="6" customFormat="1" ht="21" customHeight="1">
      <c r="B9" s="6" t="s">
        <v>85</v>
      </c>
    </row>
    <row r="10" s="6" customFormat="1" ht="21" customHeight="1"/>
    <row r="11" s="6" customFormat="1" ht="21" customHeight="1"/>
    <row r="12" s="6" customFormat="1" ht="21" customHeight="1"/>
    <row r="13" s="65" customFormat="1" ht="18.75" customHeight="1">
      <c r="B13" s="65" t="s">
        <v>214</v>
      </c>
    </row>
    <row r="14" s="65" customFormat="1" ht="18.75" customHeight="1">
      <c r="B14" s="65" t="s">
        <v>215</v>
      </c>
    </row>
    <row r="15" s="6" customFormat="1" ht="14.25" customHeight="1"/>
    <row r="16" spans="1:2" s="65" customFormat="1" ht="18.75" customHeight="1">
      <c r="A16" s="65" t="s">
        <v>207</v>
      </c>
      <c r="B16" s="65" t="s">
        <v>208</v>
      </c>
    </row>
    <row r="17" spans="1:2" s="65" customFormat="1" ht="18.75" customHeight="1">
      <c r="A17" s="65" t="s">
        <v>209</v>
      </c>
      <c r="B17" s="79" t="s">
        <v>210</v>
      </c>
    </row>
    <row r="18" s="65" customFormat="1" ht="15.75">
      <c r="B18" s="80" t="s">
        <v>211</v>
      </c>
    </row>
    <row r="19" spans="1:2" s="65" customFormat="1" ht="15.75">
      <c r="A19" s="65" t="s">
        <v>212</v>
      </c>
      <c r="B19" s="65" t="s">
        <v>310</v>
      </c>
    </row>
    <row r="20" s="65" customFormat="1" ht="15.75">
      <c r="B20" s="65" t="s">
        <v>311</v>
      </c>
    </row>
    <row r="21" s="65" customFormat="1" ht="15.75">
      <c r="B21" s="106" t="s">
        <v>358</v>
      </c>
    </row>
    <row r="22" spans="1:2" s="65" customFormat="1" ht="15.75">
      <c r="A22" s="65" t="s">
        <v>213</v>
      </c>
      <c r="B22" s="65" t="s">
        <v>221</v>
      </c>
    </row>
    <row r="23" s="65" customFormat="1" ht="15.75"/>
    <row r="24" s="65" customFormat="1" ht="15.75"/>
    <row r="25" s="65" customFormat="1" ht="15.75"/>
    <row r="26" s="6" customFormat="1" ht="15.75"/>
    <row r="27" s="6" customFormat="1" ht="15.75"/>
    <row r="28" s="6" customFormat="1" ht="15.75"/>
    <row r="29" s="6" customFormat="1" ht="15.75"/>
    <row r="30" s="6" customFormat="1" ht="15.7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99"/>
  <sheetViews>
    <sheetView showGridLines="0" view="pageBreakPreview" zoomScaleSheetLayoutView="100" zoomScalePageLayoutView="0" workbookViewId="0" topLeftCell="A4">
      <selection activeCell="K9" sqref="K9:M9"/>
    </sheetView>
  </sheetViews>
  <sheetFormatPr defaultColWidth="9.00390625" defaultRowHeight="13.5"/>
  <cols>
    <col min="1" max="1" width="3.375" style="17" customWidth="1"/>
    <col min="2" max="2" width="5.625" style="17" customWidth="1"/>
    <col min="3" max="3" width="12.50390625" style="17" customWidth="1"/>
    <col min="4" max="4" width="10.75390625" style="22" customWidth="1"/>
    <col min="5" max="6" width="3.125" style="23" customWidth="1"/>
    <col min="7" max="7" width="5.375" style="23" customWidth="1"/>
    <col min="8" max="8" width="12.00390625" style="24" customWidth="1"/>
    <col min="9" max="9" width="7.375" style="17" customWidth="1"/>
    <col min="10" max="10" width="12.00390625" style="24" customWidth="1"/>
    <col min="11" max="11" width="7.375" style="17" customWidth="1"/>
    <col min="12" max="12" width="12.00390625" style="24" customWidth="1"/>
    <col min="13" max="13" width="7.375" style="17" customWidth="1"/>
    <col min="14" max="14" width="8.125" style="59" customWidth="1"/>
    <col min="15" max="15" width="9.00390625" style="57" customWidth="1"/>
    <col min="16" max="18" width="9.00390625" style="17" customWidth="1"/>
    <col min="19" max="16384" width="9.00390625" style="17" customWidth="1"/>
  </cols>
  <sheetData>
    <row r="1" spans="1:14" ht="21" customHeight="1">
      <c r="A1" s="200" t="s">
        <v>318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56"/>
    </row>
    <row r="2" spans="1:14" ht="21">
      <c r="A2" s="15"/>
      <c r="B2" s="15"/>
      <c r="C2" s="15"/>
      <c r="D2" s="18"/>
      <c r="E2" s="15"/>
      <c r="F2" s="15"/>
      <c r="G2" s="15"/>
      <c r="H2" s="19"/>
      <c r="I2" s="16"/>
      <c r="J2" s="20"/>
      <c r="K2" s="201">
        <v>44432.667175925926</v>
      </c>
      <c r="L2" s="201"/>
      <c r="M2" s="201"/>
      <c r="N2" s="58"/>
    </row>
    <row r="3" spans="1:12" ht="5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4" ht="33.75" customHeight="1">
      <c r="A4" s="148" t="s">
        <v>64</v>
      </c>
      <c r="B4" s="148"/>
      <c r="C4" s="149"/>
      <c r="D4" s="150"/>
      <c r="E4" s="150"/>
      <c r="F4" s="150"/>
      <c r="G4" s="150"/>
      <c r="H4" s="151"/>
      <c r="I4" s="121" t="s">
        <v>315</v>
      </c>
      <c r="J4" s="152"/>
      <c r="K4" s="153"/>
      <c r="L4" s="153"/>
      <c r="M4" s="154"/>
      <c r="N4" s="122"/>
    </row>
    <row r="5" spans="1:14" ht="33.75" customHeight="1">
      <c r="A5" s="155" t="s">
        <v>313</v>
      </c>
      <c r="B5" s="156"/>
      <c r="C5" s="157"/>
      <c r="D5" s="158"/>
      <c r="E5" s="159" t="s">
        <v>314</v>
      </c>
      <c r="F5" s="160"/>
      <c r="G5" s="161"/>
      <c r="H5" s="161"/>
      <c r="I5" s="161"/>
      <c r="J5" s="161"/>
      <c r="K5" s="161"/>
      <c r="L5" s="161"/>
      <c r="M5" s="162"/>
      <c r="N5" s="122"/>
    </row>
    <row r="6" spans="1:14" ht="5.25" customHeight="1">
      <c r="A6" s="174"/>
      <c r="B6" s="174"/>
      <c r="C6" s="166"/>
      <c r="D6" s="167"/>
      <c r="E6" s="167"/>
      <c r="F6" s="167"/>
      <c r="G6" s="167"/>
      <c r="H6" s="167"/>
      <c r="I6" s="174"/>
      <c r="J6" s="175"/>
      <c r="K6" s="166"/>
      <c r="L6" s="167"/>
      <c r="M6" s="167"/>
      <c r="N6" s="60"/>
    </row>
    <row r="7" spans="1:14" ht="33.75" customHeight="1">
      <c r="A7" s="197" t="s">
        <v>51</v>
      </c>
      <c r="B7" s="198"/>
      <c r="C7" s="149"/>
      <c r="D7" s="150"/>
      <c r="E7" s="150"/>
      <c r="F7" s="151"/>
      <c r="G7" s="155" t="s">
        <v>52</v>
      </c>
      <c r="H7" s="156"/>
      <c r="I7" s="176"/>
      <c r="J7" s="176"/>
      <c r="K7" s="176"/>
      <c r="L7" s="176"/>
      <c r="M7" s="176"/>
      <c r="N7" s="61"/>
    </row>
    <row r="8" ht="5.25" customHeight="1"/>
    <row r="9" spans="1:13" ht="31.5" customHeight="1">
      <c r="A9" s="202" t="s">
        <v>7</v>
      </c>
      <c r="B9" s="202"/>
      <c r="C9" s="81"/>
      <c r="D9" s="148" t="s">
        <v>54</v>
      </c>
      <c r="E9" s="203"/>
      <c r="F9" s="171"/>
      <c r="G9" s="171"/>
      <c r="H9" s="171"/>
      <c r="I9" s="171"/>
      <c r="J9" s="25" t="s">
        <v>65</v>
      </c>
      <c r="K9" s="171"/>
      <c r="L9" s="171"/>
      <c r="M9" s="171"/>
    </row>
    <row r="10" ht="6" customHeight="1"/>
    <row r="11" spans="3:15" ht="13.5">
      <c r="C11" s="26"/>
      <c r="D11" s="168" t="s">
        <v>50</v>
      </c>
      <c r="E11" s="169"/>
      <c r="F11" s="170"/>
      <c r="G11" s="172" t="s">
        <v>53</v>
      </c>
      <c r="H11" s="173"/>
      <c r="I11" s="148" t="s">
        <v>58</v>
      </c>
      <c r="J11" s="148"/>
      <c r="K11" s="27" t="s">
        <v>127</v>
      </c>
      <c r="L11" s="42">
        <f>IF(K9="","",INDEX('名前'!$G$28:$G$30,MATCH('申込一覧'!K9,'名前'!$F$28:$F$30,0)))</f>
      </c>
      <c r="M11" s="28"/>
      <c r="N11" s="59">
        <v>77</v>
      </c>
      <c r="O11" s="78" t="s">
        <v>316</v>
      </c>
    </row>
    <row r="12" spans="3:14" ht="13.5">
      <c r="C12" s="29" t="s">
        <v>55</v>
      </c>
      <c r="D12" s="189">
        <f>COUNTIF($F$18:$F$97,1)</f>
        <v>0</v>
      </c>
      <c r="E12" s="190"/>
      <c r="F12" s="191"/>
      <c r="G12" s="187">
        <f>COUNTIF($F$18:$F$97,2)</f>
        <v>0</v>
      </c>
      <c r="H12" s="188"/>
      <c r="I12" s="186">
        <f>SUM(D12:H12)</f>
        <v>0</v>
      </c>
      <c r="J12" s="186"/>
      <c r="K12" s="30" t="s">
        <v>145</v>
      </c>
      <c r="L12" s="146">
        <f>IF(K9="","",1200)</f>
      </c>
      <c r="N12" s="59">
        <v>36</v>
      </c>
    </row>
    <row r="13" spans="3:10" ht="13.5">
      <c r="C13" s="31" t="s">
        <v>56</v>
      </c>
      <c r="D13" s="163">
        <f>COUNTIF($H$18:$H$97:$J$18:$J$97:$L$18:$L$97,"*"&amp;"男"&amp;"*")</f>
        <v>0</v>
      </c>
      <c r="E13" s="164"/>
      <c r="F13" s="165"/>
      <c r="G13" s="178">
        <f>COUNTIF($H$18:$H$97:$J$18:$J$97:$L$18:$L$97,"*"&amp;"女"&amp;"*")</f>
        <v>0</v>
      </c>
      <c r="H13" s="179"/>
      <c r="I13" s="199">
        <f>SUM(D13:H13)</f>
        <v>0</v>
      </c>
      <c r="J13" s="199"/>
    </row>
    <row r="14" spans="3:10" ht="13.5">
      <c r="C14" s="77" t="s">
        <v>165</v>
      </c>
      <c r="D14" s="194">
        <f>COUNTIF(リレー!$A$12:$A$26,"男"&amp;"*")</f>
        <v>0</v>
      </c>
      <c r="E14" s="195"/>
      <c r="F14" s="196"/>
      <c r="G14" s="192">
        <f>COUNTIF(リレー!$A$12:$A$26,"女"&amp;"*")</f>
        <v>0</v>
      </c>
      <c r="H14" s="193"/>
      <c r="I14" s="185">
        <f>SUM(D14:H14)</f>
        <v>0</v>
      </c>
      <c r="J14" s="185"/>
    </row>
    <row r="15" spans="3:10" ht="13.5">
      <c r="C15" s="25" t="s">
        <v>57</v>
      </c>
      <c r="D15" s="182">
        <f>IF(K9="","",($D$13*$L$11)+($D$14*$L$12))</f>
      </c>
      <c r="E15" s="183"/>
      <c r="F15" s="184"/>
      <c r="G15" s="180">
        <f>IF(K9="","",($G$13*$L$11)+($G$14*$L$12))</f>
      </c>
      <c r="H15" s="181"/>
      <c r="I15" s="177">
        <f>SUM(D15:H15)</f>
        <v>0</v>
      </c>
      <c r="J15" s="177"/>
    </row>
    <row r="16" ht="6" customHeight="1"/>
    <row r="17" spans="1:20" s="23" customFormat="1" ht="17.25" customHeight="1" thickBot="1">
      <c r="A17" s="32" t="s">
        <v>4</v>
      </c>
      <c r="B17" s="33" t="s">
        <v>0</v>
      </c>
      <c r="C17" s="34" t="s">
        <v>79</v>
      </c>
      <c r="D17" s="35" t="s">
        <v>1</v>
      </c>
      <c r="E17" s="34" t="s">
        <v>60</v>
      </c>
      <c r="F17" s="36" t="s">
        <v>59</v>
      </c>
      <c r="G17" s="37" t="s">
        <v>7</v>
      </c>
      <c r="H17" s="33" t="s">
        <v>5</v>
      </c>
      <c r="I17" s="36" t="s">
        <v>3</v>
      </c>
      <c r="J17" s="33" t="s">
        <v>6</v>
      </c>
      <c r="K17" s="36" t="s">
        <v>3</v>
      </c>
      <c r="L17" s="33" t="s">
        <v>312</v>
      </c>
      <c r="M17" s="36"/>
      <c r="N17" s="62"/>
      <c r="O17" s="63"/>
      <c r="P17" s="38"/>
      <c r="Q17" s="39"/>
      <c r="R17" s="38"/>
      <c r="S17" s="38"/>
      <c r="T17" s="38"/>
    </row>
    <row r="18" spans="1:17" ht="17.25" customHeight="1" thickTop="1">
      <c r="A18" s="40">
        <v>1</v>
      </c>
      <c r="B18" s="82"/>
      <c r="C18" s="83"/>
      <c r="D18" s="84"/>
      <c r="E18" s="85"/>
      <c r="F18" s="86"/>
      <c r="G18" s="87"/>
      <c r="H18" s="82"/>
      <c r="I18" s="88"/>
      <c r="J18" s="82"/>
      <c r="K18" s="88"/>
      <c r="L18" s="145"/>
      <c r="M18" s="105"/>
      <c r="N18" s="64">
        <f>IF(F18="","",$K$9&amp;F18)</f>
      </c>
      <c r="O18" s="57">
        <f>IF(H18="","",INDEX('名前'!$U$4:$U$58,MATCH(H18,'名前'!$T$4:$T$58,0)))</f>
      </c>
      <c r="P18" s="57">
        <f>IF(J18="","",INDEX('名前'!$U$4:$U$58,MATCH(J18,'名前'!$T$4:$T$58,0)))</f>
      </c>
      <c r="Q18" s="57"/>
    </row>
    <row r="19" spans="1:17" ht="17.25" customHeight="1">
      <c r="A19" s="41">
        <v>2</v>
      </c>
      <c r="B19" s="89"/>
      <c r="C19" s="90"/>
      <c r="D19" s="91"/>
      <c r="E19" s="92"/>
      <c r="F19" s="86"/>
      <c r="G19" s="87"/>
      <c r="H19" s="82"/>
      <c r="I19" s="88"/>
      <c r="J19" s="82"/>
      <c r="K19" s="88"/>
      <c r="L19" s="145"/>
      <c r="M19" s="105"/>
      <c r="N19" s="64">
        <f aca="true" t="shared" si="0" ref="N19:N82">IF(F19="","",$K$9&amp;F19)</f>
      </c>
      <c r="O19" s="57">
        <f>IF(H19="","",INDEX('名前'!$U$4:$U$58,MATCH(H19,'名前'!$T$4:$T$58,0)))</f>
      </c>
      <c r="P19" s="57">
        <f>IF(J19="","",INDEX('名前'!$U$4:$U$58,MATCH(J19,'名前'!$T$4:$T$58,0)))</f>
      </c>
      <c r="Q19" s="57"/>
    </row>
    <row r="20" spans="1:17" ht="17.25" customHeight="1">
      <c r="A20" s="41">
        <v>3</v>
      </c>
      <c r="B20" s="89"/>
      <c r="C20" s="90"/>
      <c r="D20" s="91"/>
      <c r="E20" s="92"/>
      <c r="F20" s="86"/>
      <c r="G20" s="87"/>
      <c r="H20" s="82"/>
      <c r="I20" s="88"/>
      <c r="J20" s="82"/>
      <c r="K20" s="88"/>
      <c r="L20" s="145"/>
      <c r="M20" s="105"/>
      <c r="N20" s="64">
        <f t="shared" si="0"/>
      </c>
      <c r="O20" s="57">
        <f>IF(H20="","",INDEX('名前'!$U$4:$U$58,MATCH(H20,'名前'!$T$4:$T$58,0)))</f>
      </c>
      <c r="P20" s="57">
        <f>IF(J20="","",INDEX('名前'!$U$4:$U$58,MATCH(J20,'名前'!$T$4:$T$58,0)))</f>
      </c>
      <c r="Q20" s="57"/>
    </row>
    <row r="21" spans="1:17" ht="17.25" customHeight="1">
      <c r="A21" s="41">
        <v>4</v>
      </c>
      <c r="B21" s="89"/>
      <c r="C21" s="90"/>
      <c r="D21" s="91"/>
      <c r="E21" s="92"/>
      <c r="F21" s="86"/>
      <c r="G21" s="87"/>
      <c r="H21" s="82"/>
      <c r="I21" s="88"/>
      <c r="J21" s="82"/>
      <c r="K21" s="88"/>
      <c r="L21" s="145"/>
      <c r="M21" s="105"/>
      <c r="N21" s="64">
        <f t="shared" si="0"/>
      </c>
      <c r="O21" s="57">
        <f>IF(H21="","",INDEX('名前'!$U$4:$U$58,MATCH(H21,'名前'!$T$4:$T$58,0)))</f>
      </c>
      <c r="P21" s="57">
        <f>IF(J21="","",INDEX('名前'!$U$4:$U$58,MATCH(J21,'名前'!$T$4:$T$58,0)))</f>
      </c>
      <c r="Q21" s="57"/>
    </row>
    <row r="22" spans="1:17" ht="17.25" customHeight="1">
      <c r="A22" s="41">
        <v>5</v>
      </c>
      <c r="B22" s="89"/>
      <c r="C22" s="90"/>
      <c r="D22" s="91"/>
      <c r="E22" s="92"/>
      <c r="F22" s="86"/>
      <c r="G22" s="87"/>
      <c r="H22" s="82"/>
      <c r="I22" s="88"/>
      <c r="J22" s="82"/>
      <c r="K22" s="88"/>
      <c r="L22" s="145"/>
      <c r="M22" s="105"/>
      <c r="N22" s="64">
        <f t="shared" si="0"/>
      </c>
      <c r="O22" s="57">
        <f>IF(H22="","",INDEX('名前'!$U$4:$U$58,MATCH(H22,'名前'!$T$4:$T$58,0)))</f>
      </c>
      <c r="P22" s="57">
        <f>IF(J22="","",INDEX('名前'!$U$4:$U$58,MATCH(J22,'名前'!$T$4:$T$58,0)))</f>
      </c>
      <c r="Q22" s="57"/>
    </row>
    <row r="23" spans="1:17" ht="17.25" customHeight="1">
      <c r="A23" s="41">
        <v>6</v>
      </c>
      <c r="B23" s="89"/>
      <c r="C23" s="90"/>
      <c r="D23" s="91"/>
      <c r="E23" s="92"/>
      <c r="F23" s="86"/>
      <c r="G23" s="87"/>
      <c r="H23" s="82"/>
      <c r="I23" s="88"/>
      <c r="J23" s="82"/>
      <c r="K23" s="88"/>
      <c r="L23" s="145"/>
      <c r="M23" s="105"/>
      <c r="N23" s="64">
        <f t="shared" si="0"/>
      </c>
      <c r="O23" s="57">
        <f>IF(H23="","",INDEX('名前'!$U$4:$U$58,MATCH(H23,'名前'!$T$4:$T$58,0)))</f>
      </c>
      <c r="P23" s="57">
        <f>IF(J23="","",INDEX('名前'!$U$4:$U$58,MATCH(J23,'名前'!$T$4:$T$58,0)))</f>
      </c>
      <c r="Q23" s="57"/>
    </row>
    <row r="24" spans="1:17" ht="17.25" customHeight="1">
      <c r="A24" s="41">
        <v>7</v>
      </c>
      <c r="B24" s="89"/>
      <c r="C24" s="90"/>
      <c r="D24" s="91"/>
      <c r="E24" s="92"/>
      <c r="F24" s="86"/>
      <c r="G24" s="87"/>
      <c r="H24" s="82"/>
      <c r="I24" s="88"/>
      <c r="J24" s="82"/>
      <c r="K24" s="88"/>
      <c r="L24" s="145"/>
      <c r="M24" s="105"/>
      <c r="N24" s="64">
        <f t="shared" si="0"/>
      </c>
      <c r="O24" s="57">
        <f>IF(H24="","",INDEX('名前'!$U$4:$U$58,MATCH(H24,'名前'!$T$4:$T$58,0)))</f>
      </c>
      <c r="P24" s="57">
        <f>IF(J24="","",INDEX('名前'!$U$4:$U$58,MATCH(J24,'名前'!$T$4:$T$58,0)))</f>
      </c>
      <c r="Q24" s="57"/>
    </row>
    <row r="25" spans="1:17" ht="17.25" customHeight="1">
      <c r="A25" s="41">
        <v>8</v>
      </c>
      <c r="B25" s="89"/>
      <c r="C25" s="90"/>
      <c r="D25" s="91"/>
      <c r="E25" s="92"/>
      <c r="F25" s="86"/>
      <c r="G25" s="87"/>
      <c r="H25" s="82"/>
      <c r="I25" s="88"/>
      <c r="J25" s="82"/>
      <c r="K25" s="88"/>
      <c r="L25" s="145"/>
      <c r="M25" s="105"/>
      <c r="N25" s="64">
        <f t="shared" si="0"/>
      </c>
      <c r="O25" s="57">
        <f>IF(H25="","",INDEX('名前'!$U$4:$U$58,MATCH(H25,'名前'!$T$4:$T$58,0)))</f>
      </c>
      <c r="P25" s="57">
        <f>IF(J25="","",INDEX('名前'!$U$4:$U$58,MATCH(J25,'名前'!$T$4:$T$58,0)))</f>
      </c>
      <c r="Q25" s="57"/>
    </row>
    <row r="26" spans="1:17" ht="17.25" customHeight="1">
      <c r="A26" s="41">
        <v>9</v>
      </c>
      <c r="B26" s="89"/>
      <c r="C26" s="90"/>
      <c r="D26" s="91"/>
      <c r="E26" s="92"/>
      <c r="F26" s="86"/>
      <c r="G26" s="87"/>
      <c r="H26" s="82"/>
      <c r="I26" s="88"/>
      <c r="J26" s="82"/>
      <c r="K26" s="88"/>
      <c r="L26" s="145"/>
      <c r="M26" s="105"/>
      <c r="N26" s="64">
        <f t="shared" si="0"/>
      </c>
      <c r="O26" s="57">
        <f>IF(H26="","",INDEX('名前'!$U$4:$U$58,MATCH(H26,'名前'!$T$4:$T$58,0)))</f>
      </c>
      <c r="P26" s="57">
        <f>IF(J26="","",INDEX('名前'!$U$4:$U$58,MATCH(J26,'名前'!$T$4:$T$58,0)))</f>
      </c>
      <c r="Q26" s="57"/>
    </row>
    <row r="27" spans="1:17" ht="17.25" customHeight="1">
      <c r="A27" s="41">
        <v>10</v>
      </c>
      <c r="B27" s="89"/>
      <c r="C27" s="90"/>
      <c r="D27" s="91"/>
      <c r="E27" s="92"/>
      <c r="F27" s="86"/>
      <c r="G27" s="87"/>
      <c r="H27" s="82"/>
      <c r="I27" s="88"/>
      <c r="J27" s="82"/>
      <c r="K27" s="88"/>
      <c r="L27" s="145"/>
      <c r="M27" s="105"/>
      <c r="N27" s="64">
        <f t="shared" si="0"/>
      </c>
      <c r="O27" s="57">
        <f>IF(H27="","",INDEX('名前'!$U$4:$U$58,MATCH(H27,'名前'!$T$4:$T$58,0)))</f>
      </c>
      <c r="P27" s="57">
        <f>IF(J27="","",INDEX('名前'!$U$4:$U$58,MATCH(J27,'名前'!$T$4:$T$58,0)))</f>
      </c>
      <c r="Q27" s="57"/>
    </row>
    <row r="28" spans="1:17" ht="17.25" customHeight="1">
      <c r="A28" s="41">
        <v>11</v>
      </c>
      <c r="B28" s="89"/>
      <c r="C28" s="90"/>
      <c r="D28" s="91"/>
      <c r="E28" s="92"/>
      <c r="F28" s="86"/>
      <c r="G28" s="87"/>
      <c r="H28" s="82"/>
      <c r="I28" s="88"/>
      <c r="J28" s="82"/>
      <c r="K28" s="88"/>
      <c r="L28" s="145"/>
      <c r="M28" s="105"/>
      <c r="N28" s="64">
        <f t="shared" si="0"/>
      </c>
      <c r="O28" s="57">
        <f>IF(H28="","",INDEX('名前'!$U$4:$U$58,MATCH(H28,'名前'!$T$4:$T$58,0)))</f>
      </c>
      <c r="P28" s="57">
        <f>IF(J28="","",INDEX('名前'!$U$4:$U$58,MATCH(J28,'名前'!$T$4:$T$58,0)))</f>
      </c>
      <c r="Q28" s="57"/>
    </row>
    <row r="29" spans="1:17" ht="17.25" customHeight="1">
      <c r="A29" s="41">
        <v>12</v>
      </c>
      <c r="B29" s="89"/>
      <c r="C29" s="90"/>
      <c r="D29" s="91"/>
      <c r="E29" s="92"/>
      <c r="F29" s="86"/>
      <c r="G29" s="87"/>
      <c r="H29" s="82"/>
      <c r="I29" s="88"/>
      <c r="J29" s="82"/>
      <c r="K29" s="88"/>
      <c r="L29" s="145"/>
      <c r="M29" s="105"/>
      <c r="N29" s="64">
        <f t="shared" si="0"/>
      </c>
      <c r="O29" s="57">
        <f>IF(H29="","",INDEX('名前'!$U$4:$U$58,MATCH(H29,'名前'!$T$4:$T$58,0)))</f>
      </c>
      <c r="P29" s="57">
        <f>IF(J29="","",INDEX('名前'!$U$4:$U$58,MATCH(J29,'名前'!$T$4:$T$58,0)))</f>
      </c>
      <c r="Q29" s="57"/>
    </row>
    <row r="30" spans="1:17" ht="17.25" customHeight="1">
      <c r="A30" s="41">
        <v>13</v>
      </c>
      <c r="B30" s="89"/>
      <c r="C30" s="90"/>
      <c r="D30" s="91"/>
      <c r="E30" s="92"/>
      <c r="F30" s="86"/>
      <c r="G30" s="87"/>
      <c r="H30" s="82"/>
      <c r="I30" s="88"/>
      <c r="J30" s="82"/>
      <c r="K30" s="88"/>
      <c r="L30" s="145"/>
      <c r="M30" s="105"/>
      <c r="N30" s="64">
        <f t="shared" si="0"/>
      </c>
      <c r="O30" s="57">
        <f>IF(H30="","",INDEX('名前'!$U$4:$U$58,MATCH(H30,'名前'!$T$4:$T$58,0)))</f>
      </c>
      <c r="P30" s="57">
        <f>IF(J30="","",INDEX('名前'!$U$4:$U$58,MATCH(J30,'名前'!$T$4:$T$58,0)))</f>
      </c>
      <c r="Q30" s="57"/>
    </row>
    <row r="31" spans="1:17" ht="17.25" customHeight="1">
      <c r="A31" s="41">
        <v>14</v>
      </c>
      <c r="B31" s="89"/>
      <c r="C31" s="90"/>
      <c r="D31" s="91"/>
      <c r="E31" s="92"/>
      <c r="F31" s="86"/>
      <c r="G31" s="87"/>
      <c r="H31" s="82"/>
      <c r="I31" s="88"/>
      <c r="J31" s="82"/>
      <c r="K31" s="88"/>
      <c r="L31" s="145"/>
      <c r="M31" s="105"/>
      <c r="N31" s="64">
        <f t="shared" si="0"/>
      </c>
      <c r="O31" s="57">
        <f>IF(H31="","",INDEX('名前'!$U$4:$U$58,MATCH(H31,'名前'!$T$4:$T$58,0)))</f>
      </c>
      <c r="P31" s="57">
        <f>IF(J31="","",INDEX('名前'!$U$4:$U$58,MATCH(J31,'名前'!$T$4:$T$58,0)))</f>
      </c>
      <c r="Q31" s="57"/>
    </row>
    <row r="32" spans="1:17" ht="17.25" customHeight="1">
      <c r="A32" s="41">
        <v>15</v>
      </c>
      <c r="B32" s="89"/>
      <c r="C32" s="90"/>
      <c r="D32" s="91"/>
      <c r="E32" s="92"/>
      <c r="F32" s="86"/>
      <c r="G32" s="87"/>
      <c r="H32" s="82"/>
      <c r="I32" s="88"/>
      <c r="J32" s="82"/>
      <c r="K32" s="88"/>
      <c r="L32" s="145"/>
      <c r="M32" s="105"/>
      <c r="N32" s="64">
        <f t="shared" si="0"/>
      </c>
      <c r="O32" s="57">
        <f>IF(H32="","",INDEX('名前'!$U$4:$U$58,MATCH(H32,'名前'!$T$4:$T$58,0)))</f>
      </c>
      <c r="P32" s="57">
        <f>IF(J32="","",INDEX('名前'!$U$4:$U$58,MATCH(J32,'名前'!$T$4:$T$58,0)))</f>
      </c>
      <c r="Q32" s="57"/>
    </row>
    <row r="33" spans="1:17" ht="17.25" customHeight="1">
      <c r="A33" s="41">
        <v>16</v>
      </c>
      <c r="B33" s="89"/>
      <c r="C33" s="90"/>
      <c r="D33" s="91"/>
      <c r="E33" s="92"/>
      <c r="F33" s="86"/>
      <c r="G33" s="87"/>
      <c r="H33" s="82"/>
      <c r="I33" s="88"/>
      <c r="J33" s="82"/>
      <c r="K33" s="88"/>
      <c r="L33" s="145"/>
      <c r="M33" s="105"/>
      <c r="N33" s="64">
        <f t="shared" si="0"/>
      </c>
      <c r="O33" s="57">
        <f>IF(H33="","",INDEX('名前'!$U$4:$U$58,MATCH(H33,'名前'!$T$4:$T$58,0)))</f>
      </c>
      <c r="P33" s="57">
        <f>IF(J33="","",INDEX('名前'!$U$4:$U$58,MATCH(J33,'名前'!$T$4:$T$58,0)))</f>
      </c>
      <c r="Q33" s="57"/>
    </row>
    <row r="34" spans="1:17" ht="17.25" customHeight="1">
      <c r="A34" s="41">
        <v>17</v>
      </c>
      <c r="B34" s="89"/>
      <c r="C34" s="90"/>
      <c r="D34" s="91"/>
      <c r="E34" s="92"/>
      <c r="F34" s="86"/>
      <c r="G34" s="87"/>
      <c r="H34" s="82"/>
      <c r="I34" s="88"/>
      <c r="J34" s="82"/>
      <c r="K34" s="88"/>
      <c r="L34" s="145"/>
      <c r="M34" s="105"/>
      <c r="N34" s="64">
        <f t="shared" si="0"/>
      </c>
      <c r="O34" s="57">
        <f>IF(H34="","",INDEX('名前'!$U$4:$U$58,MATCH(H34,'名前'!$T$4:$T$58,0)))</f>
      </c>
      <c r="P34" s="57">
        <f>IF(J34="","",INDEX('名前'!$U$4:$U$58,MATCH(J34,'名前'!$T$4:$T$58,0)))</f>
      </c>
      <c r="Q34" s="57"/>
    </row>
    <row r="35" spans="1:17" ht="17.25" customHeight="1">
      <c r="A35" s="41">
        <v>18</v>
      </c>
      <c r="B35" s="89"/>
      <c r="C35" s="90"/>
      <c r="D35" s="91"/>
      <c r="E35" s="92"/>
      <c r="F35" s="86"/>
      <c r="G35" s="87"/>
      <c r="H35" s="82"/>
      <c r="I35" s="88"/>
      <c r="J35" s="82"/>
      <c r="K35" s="88"/>
      <c r="L35" s="145"/>
      <c r="M35" s="105"/>
      <c r="N35" s="64">
        <f t="shared" si="0"/>
      </c>
      <c r="O35" s="57">
        <f>IF(H35="","",INDEX('名前'!$U$4:$U$58,MATCH(H35,'名前'!$T$4:$T$58,0)))</f>
      </c>
      <c r="P35" s="57">
        <f>IF(J35="","",INDEX('名前'!$U$4:$U$58,MATCH(J35,'名前'!$T$4:$T$58,0)))</f>
      </c>
      <c r="Q35" s="57"/>
    </row>
    <row r="36" spans="1:17" ht="17.25" customHeight="1">
      <c r="A36" s="41">
        <v>19</v>
      </c>
      <c r="B36" s="89"/>
      <c r="C36" s="90"/>
      <c r="D36" s="91"/>
      <c r="E36" s="92"/>
      <c r="F36" s="86"/>
      <c r="G36" s="87"/>
      <c r="H36" s="82"/>
      <c r="I36" s="88"/>
      <c r="J36" s="82"/>
      <c r="K36" s="88"/>
      <c r="L36" s="145"/>
      <c r="M36" s="105"/>
      <c r="N36" s="64">
        <f t="shared" si="0"/>
      </c>
      <c r="O36" s="57">
        <f>IF(H36="","",INDEX('名前'!$U$4:$U$58,MATCH(H36,'名前'!$T$4:$T$58,0)))</f>
      </c>
      <c r="P36" s="57">
        <f>IF(J36="","",INDEX('名前'!$U$4:$U$58,MATCH(J36,'名前'!$T$4:$T$58,0)))</f>
      </c>
      <c r="Q36" s="57"/>
    </row>
    <row r="37" spans="1:17" ht="17.25" customHeight="1">
      <c r="A37" s="41">
        <v>20</v>
      </c>
      <c r="B37" s="89"/>
      <c r="C37" s="90"/>
      <c r="D37" s="91"/>
      <c r="E37" s="92"/>
      <c r="F37" s="86"/>
      <c r="G37" s="87"/>
      <c r="H37" s="82"/>
      <c r="I37" s="88"/>
      <c r="J37" s="82"/>
      <c r="K37" s="88"/>
      <c r="L37" s="145"/>
      <c r="M37" s="105"/>
      <c r="N37" s="64">
        <f t="shared" si="0"/>
      </c>
      <c r="O37" s="57">
        <f>IF(H37="","",INDEX('名前'!$U$4:$U$58,MATCH(H37,'名前'!$T$4:$T$58,0)))</f>
      </c>
      <c r="P37" s="57">
        <f>IF(J37="","",INDEX('名前'!$U$4:$U$58,MATCH(J37,'名前'!$T$4:$T$58,0)))</f>
      </c>
      <c r="Q37" s="57"/>
    </row>
    <row r="38" spans="1:17" ht="17.25" customHeight="1">
      <c r="A38" s="41">
        <v>21</v>
      </c>
      <c r="B38" s="89"/>
      <c r="C38" s="90"/>
      <c r="D38" s="91"/>
      <c r="E38" s="92"/>
      <c r="F38" s="86"/>
      <c r="G38" s="87"/>
      <c r="H38" s="82"/>
      <c r="I38" s="88"/>
      <c r="J38" s="82"/>
      <c r="K38" s="88"/>
      <c r="L38" s="145"/>
      <c r="M38" s="105"/>
      <c r="N38" s="64">
        <f t="shared" si="0"/>
      </c>
      <c r="O38" s="57">
        <f>IF(H38="","",INDEX('名前'!$U$4:$U$58,MATCH(H38,'名前'!$T$4:$T$58,0)))</f>
      </c>
      <c r="P38" s="57">
        <f>IF(J38="","",INDEX('名前'!$U$4:$U$58,MATCH(J38,'名前'!$T$4:$T$58,0)))</f>
      </c>
      <c r="Q38" s="57"/>
    </row>
    <row r="39" spans="1:17" ht="17.25" customHeight="1">
      <c r="A39" s="41">
        <v>22</v>
      </c>
      <c r="B39" s="89"/>
      <c r="C39" s="90"/>
      <c r="D39" s="91"/>
      <c r="E39" s="92"/>
      <c r="F39" s="86"/>
      <c r="G39" s="87"/>
      <c r="H39" s="82"/>
      <c r="I39" s="88"/>
      <c r="J39" s="82"/>
      <c r="K39" s="88"/>
      <c r="L39" s="145"/>
      <c r="M39" s="105"/>
      <c r="N39" s="64">
        <f t="shared" si="0"/>
      </c>
      <c r="O39" s="57">
        <f>IF(H39="","",INDEX('名前'!$U$4:$U$58,MATCH(H39,'名前'!$T$4:$T$58,0)))</f>
      </c>
      <c r="P39" s="57">
        <f>IF(J39="","",INDEX('名前'!$U$4:$U$58,MATCH(J39,'名前'!$T$4:$T$58,0)))</f>
      </c>
      <c r="Q39" s="57"/>
    </row>
    <row r="40" spans="1:17" ht="17.25" customHeight="1">
      <c r="A40" s="41">
        <v>23</v>
      </c>
      <c r="B40" s="89"/>
      <c r="C40" s="90"/>
      <c r="D40" s="91"/>
      <c r="E40" s="92"/>
      <c r="F40" s="86"/>
      <c r="G40" s="87"/>
      <c r="H40" s="82"/>
      <c r="I40" s="88"/>
      <c r="J40" s="82"/>
      <c r="K40" s="88"/>
      <c r="L40" s="145"/>
      <c r="M40" s="105"/>
      <c r="N40" s="64">
        <f t="shared" si="0"/>
      </c>
      <c r="O40" s="57">
        <f>IF(H40="","",INDEX('名前'!$U$4:$U$58,MATCH(H40,'名前'!$T$4:$T$58,0)))</f>
      </c>
      <c r="P40" s="57">
        <f>IF(J40="","",INDEX('名前'!$U$4:$U$58,MATCH(J40,'名前'!$T$4:$T$58,0)))</f>
      </c>
      <c r="Q40" s="57"/>
    </row>
    <row r="41" spans="1:17" ht="17.25" customHeight="1">
      <c r="A41" s="41">
        <v>24</v>
      </c>
      <c r="B41" s="89"/>
      <c r="C41" s="90"/>
      <c r="D41" s="91"/>
      <c r="E41" s="92"/>
      <c r="F41" s="86"/>
      <c r="G41" s="87"/>
      <c r="H41" s="82"/>
      <c r="I41" s="88"/>
      <c r="J41" s="82"/>
      <c r="K41" s="88"/>
      <c r="L41" s="145"/>
      <c r="M41" s="105"/>
      <c r="N41" s="64">
        <f t="shared" si="0"/>
      </c>
      <c r="O41" s="57">
        <f>IF(H41="","",INDEX('名前'!$U$4:$U$58,MATCH(H41,'名前'!$T$4:$T$58,0)))</f>
      </c>
      <c r="P41" s="57">
        <f>IF(J41="","",INDEX('名前'!$U$4:$U$58,MATCH(J41,'名前'!$T$4:$T$58,0)))</f>
      </c>
      <c r="Q41" s="57"/>
    </row>
    <row r="42" spans="1:17" ht="17.25" customHeight="1">
      <c r="A42" s="41">
        <v>25</v>
      </c>
      <c r="B42" s="89"/>
      <c r="C42" s="90"/>
      <c r="D42" s="91"/>
      <c r="E42" s="92"/>
      <c r="F42" s="86"/>
      <c r="G42" s="87"/>
      <c r="H42" s="82"/>
      <c r="I42" s="88"/>
      <c r="J42" s="82"/>
      <c r="K42" s="88"/>
      <c r="L42" s="145"/>
      <c r="M42" s="105"/>
      <c r="N42" s="64">
        <f t="shared" si="0"/>
      </c>
      <c r="O42" s="57">
        <f>IF(H42="","",INDEX('名前'!$U$4:$U$58,MATCH(H42,'名前'!$T$4:$T$58,0)))</f>
      </c>
      <c r="P42" s="57">
        <f>IF(J42="","",INDEX('名前'!$U$4:$U$58,MATCH(J42,'名前'!$T$4:$T$58,0)))</f>
      </c>
      <c r="Q42" s="57"/>
    </row>
    <row r="43" spans="1:17" ht="17.25" customHeight="1">
      <c r="A43" s="41">
        <v>26</v>
      </c>
      <c r="B43" s="89"/>
      <c r="C43" s="90"/>
      <c r="D43" s="91"/>
      <c r="E43" s="92"/>
      <c r="F43" s="86"/>
      <c r="G43" s="87"/>
      <c r="H43" s="82"/>
      <c r="I43" s="88"/>
      <c r="J43" s="82"/>
      <c r="K43" s="88"/>
      <c r="L43" s="145"/>
      <c r="M43" s="105"/>
      <c r="N43" s="64">
        <f t="shared" si="0"/>
      </c>
      <c r="O43" s="57">
        <f>IF(H43="","",INDEX('名前'!$U$4:$U$58,MATCH(H43,'名前'!$T$4:$T$58,0)))</f>
      </c>
      <c r="P43" s="57">
        <f>IF(J43="","",INDEX('名前'!$U$4:$U$58,MATCH(J43,'名前'!$T$4:$T$58,0)))</f>
      </c>
      <c r="Q43" s="57"/>
    </row>
    <row r="44" spans="1:17" ht="17.25" customHeight="1">
      <c r="A44" s="41">
        <v>27</v>
      </c>
      <c r="B44" s="89"/>
      <c r="C44" s="90"/>
      <c r="D44" s="91"/>
      <c r="E44" s="92"/>
      <c r="F44" s="86"/>
      <c r="G44" s="87"/>
      <c r="H44" s="82"/>
      <c r="I44" s="88"/>
      <c r="J44" s="82"/>
      <c r="K44" s="88"/>
      <c r="L44" s="145"/>
      <c r="M44" s="105"/>
      <c r="N44" s="64">
        <f t="shared" si="0"/>
      </c>
      <c r="O44" s="57">
        <f>IF(H44="","",INDEX('名前'!$U$4:$U$58,MATCH(H44,'名前'!$T$4:$T$58,0)))</f>
      </c>
      <c r="P44" s="57">
        <f>IF(J44="","",INDEX('名前'!$U$4:$U$58,MATCH(J44,'名前'!$T$4:$T$58,0)))</f>
      </c>
      <c r="Q44" s="57"/>
    </row>
    <row r="45" spans="1:17" ht="17.25" customHeight="1">
      <c r="A45" s="41">
        <v>28</v>
      </c>
      <c r="B45" s="89"/>
      <c r="C45" s="90"/>
      <c r="D45" s="91"/>
      <c r="E45" s="92"/>
      <c r="F45" s="86"/>
      <c r="G45" s="87"/>
      <c r="H45" s="82"/>
      <c r="I45" s="88"/>
      <c r="J45" s="82"/>
      <c r="K45" s="88"/>
      <c r="L45" s="145"/>
      <c r="M45" s="105"/>
      <c r="N45" s="64">
        <f t="shared" si="0"/>
      </c>
      <c r="O45" s="57">
        <f>IF(H45="","",INDEX('名前'!$U$4:$U$58,MATCH(H45,'名前'!$T$4:$T$58,0)))</f>
      </c>
      <c r="P45" s="57">
        <f>IF(J45="","",INDEX('名前'!$U$4:$U$58,MATCH(J45,'名前'!$T$4:$T$58,0)))</f>
      </c>
      <c r="Q45" s="57"/>
    </row>
    <row r="46" spans="1:17" ht="17.25" customHeight="1">
      <c r="A46" s="41">
        <v>29</v>
      </c>
      <c r="B46" s="89"/>
      <c r="C46" s="90"/>
      <c r="D46" s="91"/>
      <c r="E46" s="92"/>
      <c r="F46" s="86"/>
      <c r="G46" s="87"/>
      <c r="H46" s="82"/>
      <c r="I46" s="88"/>
      <c r="J46" s="82"/>
      <c r="K46" s="88"/>
      <c r="L46" s="145"/>
      <c r="M46" s="105"/>
      <c r="N46" s="64">
        <f t="shared" si="0"/>
      </c>
      <c r="O46" s="57">
        <f>IF(H46="","",INDEX('名前'!$U$4:$U$58,MATCH(H46,'名前'!$T$4:$T$58,0)))</f>
      </c>
      <c r="P46" s="57">
        <f>IF(J46="","",INDEX('名前'!$U$4:$U$58,MATCH(J46,'名前'!$T$4:$T$58,0)))</f>
      </c>
      <c r="Q46" s="57"/>
    </row>
    <row r="47" spans="1:17" ht="17.25" customHeight="1">
      <c r="A47" s="41">
        <v>30</v>
      </c>
      <c r="B47" s="89"/>
      <c r="C47" s="90"/>
      <c r="D47" s="91"/>
      <c r="E47" s="92"/>
      <c r="F47" s="86"/>
      <c r="G47" s="87"/>
      <c r="H47" s="82"/>
      <c r="I47" s="88"/>
      <c r="J47" s="82"/>
      <c r="K47" s="88"/>
      <c r="L47" s="145"/>
      <c r="M47" s="105"/>
      <c r="N47" s="64">
        <f t="shared" si="0"/>
      </c>
      <c r="O47" s="57">
        <f>IF(H47="","",INDEX('名前'!$U$4:$U$58,MATCH(H47,'名前'!$T$4:$T$58,0)))</f>
      </c>
      <c r="P47" s="57">
        <f>IF(J47="","",INDEX('名前'!$U$4:$U$58,MATCH(J47,'名前'!$T$4:$T$58,0)))</f>
      </c>
      <c r="Q47" s="57"/>
    </row>
    <row r="48" spans="1:17" ht="17.25" customHeight="1">
      <c r="A48" s="41">
        <v>31</v>
      </c>
      <c r="B48" s="89"/>
      <c r="C48" s="90"/>
      <c r="D48" s="91"/>
      <c r="E48" s="92"/>
      <c r="F48" s="86"/>
      <c r="G48" s="87"/>
      <c r="H48" s="82"/>
      <c r="I48" s="88"/>
      <c r="J48" s="82"/>
      <c r="K48" s="88"/>
      <c r="L48" s="145"/>
      <c r="M48" s="105"/>
      <c r="N48" s="64">
        <f t="shared" si="0"/>
      </c>
      <c r="O48" s="57">
        <f>IF(H48="","",INDEX('名前'!$U$4:$U$58,MATCH(H48,'名前'!$T$4:$T$58,0)))</f>
      </c>
      <c r="P48" s="57">
        <f>IF(J48="","",INDEX('名前'!$U$4:$U$58,MATCH(J48,'名前'!$T$4:$T$58,0)))</f>
      </c>
      <c r="Q48" s="57"/>
    </row>
    <row r="49" spans="1:17" ht="17.25" customHeight="1">
      <c r="A49" s="41">
        <v>32</v>
      </c>
      <c r="B49" s="89"/>
      <c r="C49" s="90"/>
      <c r="D49" s="91"/>
      <c r="E49" s="92"/>
      <c r="F49" s="86"/>
      <c r="G49" s="87"/>
      <c r="H49" s="82"/>
      <c r="I49" s="88"/>
      <c r="J49" s="82"/>
      <c r="K49" s="88"/>
      <c r="L49" s="145"/>
      <c r="M49" s="105"/>
      <c r="N49" s="64">
        <f t="shared" si="0"/>
      </c>
      <c r="O49" s="57">
        <f>IF(H49="","",INDEX('名前'!$U$4:$U$58,MATCH(H49,'名前'!$T$4:$T$58,0)))</f>
      </c>
      <c r="P49" s="57">
        <f>IF(J49="","",INDEX('名前'!$U$4:$U$58,MATCH(J49,'名前'!$T$4:$T$58,0)))</f>
      </c>
      <c r="Q49" s="57"/>
    </row>
    <row r="50" spans="1:17" ht="17.25" customHeight="1">
      <c r="A50" s="41">
        <v>33</v>
      </c>
      <c r="B50" s="89"/>
      <c r="C50" s="90"/>
      <c r="D50" s="91"/>
      <c r="E50" s="92"/>
      <c r="F50" s="86"/>
      <c r="G50" s="87"/>
      <c r="H50" s="82"/>
      <c r="I50" s="88"/>
      <c r="J50" s="82"/>
      <c r="K50" s="88"/>
      <c r="L50" s="145"/>
      <c r="M50" s="105"/>
      <c r="N50" s="64">
        <f t="shared" si="0"/>
      </c>
      <c r="O50" s="57">
        <f>IF(H50="","",INDEX('名前'!$U$4:$U$58,MATCH(H50,'名前'!$T$4:$T$58,0)))</f>
      </c>
      <c r="P50" s="57">
        <f>IF(J50="","",INDEX('名前'!$U$4:$U$58,MATCH(J50,'名前'!$T$4:$T$58,0)))</f>
      </c>
      <c r="Q50" s="57"/>
    </row>
    <row r="51" spans="1:17" ht="17.25" customHeight="1">
      <c r="A51" s="41">
        <v>34</v>
      </c>
      <c r="B51" s="89"/>
      <c r="C51" s="90"/>
      <c r="D51" s="91"/>
      <c r="E51" s="92"/>
      <c r="F51" s="86"/>
      <c r="G51" s="87"/>
      <c r="H51" s="82"/>
      <c r="I51" s="88"/>
      <c r="J51" s="82"/>
      <c r="K51" s="88"/>
      <c r="L51" s="145"/>
      <c r="M51" s="105"/>
      <c r="N51" s="64">
        <f t="shared" si="0"/>
      </c>
      <c r="O51" s="57">
        <f>IF(H51="","",INDEX('名前'!$U$4:$U$58,MATCH(H51,'名前'!$T$4:$T$58,0)))</f>
      </c>
      <c r="P51" s="57">
        <f>IF(J51="","",INDEX('名前'!$U$4:$U$58,MATCH(J51,'名前'!$T$4:$T$58,0)))</f>
      </c>
      <c r="Q51" s="57"/>
    </row>
    <row r="52" spans="1:17" ht="17.25" customHeight="1">
      <c r="A52" s="41">
        <v>35</v>
      </c>
      <c r="B52" s="89"/>
      <c r="C52" s="90"/>
      <c r="D52" s="91"/>
      <c r="E52" s="92"/>
      <c r="F52" s="86"/>
      <c r="G52" s="87"/>
      <c r="H52" s="82"/>
      <c r="I52" s="88"/>
      <c r="J52" s="82"/>
      <c r="K52" s="88"/>
      <c r="L52" s="145"/>
      <c r="M52" s="105"/>
      <c r="N52" s="64">
        <f t="shared" si="0"/>
      </c>
      <c r="O52" s="57">
        <f>IF(H52="","",INDEX('名前'!$U$4:$U$58,MATCH(H52,'名前'!$T$4:$T$58,0)))</f>
      </c>
      <c r="P52" s="57">
        <f>IF(J52="","",INDEX('名前'!$U$4:$U$58,MATCH(J52,'名前'!$T$4:$T$58,0)))</f>
      </c>
      <c r="Q52" s="57"/>
    </row>
    <row r="53" spans="1:17" ht="17.25" customHeight="1">
      <c r="A53" s="41">
        <v>36</v>
      </c>
      <c r="B53" s="89"/>
      <c r="C53" s="90"/>
      <c r="D53" s="91"/>
      <c r="E53" s="92"/>
      <c r="F53" s="86"/>
      <c r="G53" s="87"/>
      <c r="H53" s="82"/>
      <c r="I53" s="88"/>
      <c r="J53" s="82"/>
      <c r="K53" s="88"/>
      <c r="L53" s="145"/>
      <c r="M53" s="105"/>
      <c r="N53" s="64">
        <f t="shared" si="0"/>
      </c>
      <c r="O53" s="57">
        <f>IF(H53="","",INDEX('名前'!$U$4:$U$58,MATCH(H53,'名前'!$T$4:$T$58,0)))</f>
      </c>
      <c r="P53" s="57">
        <f>IF(J53="","",INDEX('名前'!$U$4:$U$58,MATCH(J53,'名前'!$T$4:$T$58,0)))</f>
      </c>
      <c r="Q53" s="57"/>
    </row>
    <row r="54" spans="1:17" ht="17.25" customHeight="1">
      <c r="A54" s="41">
        <v>37</v>
      </c>
      <c r="B54" s="89"/>
      <c r="C54" s="90"/>
      <c r="D54" s="91"/>
      <c r="E54" s="92"/>
      <c r="F54" s="86"/>
      <c r="G54" s="87"/>
      <c r="H54" s="82"/>
      <c r="I54" s="88"/>
      <c r="J54" s="82"/>
      <c r="K54" s="88"/>
      <c r="L54" s="145"/>
      <c r="M54" s="105"/>
      <c r="N54" s="64">
        <f t="shared" si="0"/>
      </c>
      <c r="O54" s="57">
        <f>IF(H54="","",INDEX('名前'!$U$4:$U$58,MATCH(H54,'名前'!$T$4:$T$58,0)))</f>
      </c>
      <c r="P54" s="57">
        <f>IF(J54="","",INDEX('名前'!$U$4:$U$58,MATCH(J54,'名前'!$T$4:$T$58,0)))</f>
      </c>
      <c r="Q54" s="57"/>
    </row>
    <row r="55" spans="1:17" ht="17.25" customHeight="1">
      <c r="A55" s="41">
        <v>38</v>
      </c>
      <c r="B55" s="89"/>
      <c r="C55" s="90"/>
      <c r="D55" s="91"/>
      <c r="E55" s="92"/>
      <c r="F55" s="86"/>
      <c r="G55" s="87"/>
      <c r="H55" s="82"/>
      <c r="I55" s="88"/>
      <c r="J55" s="82"/>
      <c r="K55" s="88"/>
      <c r="L55" s="145"/>
      <c r="M55" s="105"/>
      <c r="N55" s="64">
        <f t="shared" si="0"/>
      </c>
      <c r="O55" s="57">
        <f>IF(H55="","",INDEX('名前'!$U$4:$U$58,MATCH(H55,'名前'!$T$4:$T$58,0)))</f>
      </c>
      <c r="P55" s="57">
        <f>IF(J55="","",INDEX('名前'!$U$4:$U$58,MATCH(J55,'名前'!$T$4:$T$58,0)))</f>
      </c>
      <c r="Q55" s="57"/>
    </row>
    <row r="56" spans="1:17" ht="17.25" customHeight="1">
      <c r="A56" s="41">
        <v>39</v>
      </c>
      <c r="B56" s="89"/>
      <c r="C56" s="90"/>
      <c r="D56" s="91"/>
      <c r="E56" s="92"/>
      <c r="F56" s="86"/>
      <c r="G56" s="87"/>
      <c r="H56" s="82"/>
      <c r="I56" s="88"/>
      <c r="J56" s="82"/>
      <c r="K56" s="88"/>
      <c r="L56" s="145"/>
      <c r="M56" s="105"/>
      <c r="N56" s="64">
        <f t="shared" si="0"/>
      </c>
      <c r="O56" s="57">
        <f>IF(H56="","",INDEX('名前'!$U$4:$U$58,MATCH(H56,'名前'!$T$4:$T$58,0)))</f>
      </c>
      <c r="P56" s="57">
        <f>IF(J56="","",INDEX('名前'!$U$4:$U$58,MATCH(J56,'名前'!$T$4:$T$58,0)))</f>
      </c>
      <c r="Q56" s="57"/>
    </row>
    <row r="57" spans="1:17" ht="17.25" customHeight="1">
      <c r="A57" s="41">
        <v>40</v>
      </c>
      <c r="B57" s="89"/>
      <c r="C57" s="90"/>
      <c r="D57" s="91"/>
      <c r="E57" s="92"/>
      <c r="F57" s="86"/>
      <c r="G57" s="87"/>
      <c r="H57" s="82"/>
      <c r="I57" s="88"/>
      <c r="J57" s="82"/>
      <c r="K57" s="88"/>
      <c r="L57" s="145"/>
      <c r="M57" s="105"/>
      <c r="N57" s="64">
        <f t="shared" si="0"/>
      </c>
      <c r="O57" s="57">
        <f>IF(H57="","",INDEX('名前'!$U$4:$U$58,MATCH(H57,'名前'!$T$4:$T$58,0)))</f>
      </c>
      <c r="P57" s="57">
        <f>IF(J57="","",INDEX('名前'!$U$4:$U$58,MATCH(J57,'名前'!$T$4:$T$58,0)))</f>
      </c>
      <c r="Q57" s="57"/>
    </row>
    <row r="58" spans="1:17" ht="17.25" customHeight="1">
      <c r="A58" s="41">
        <v>41</v>
      </c>
      <c r="B58" s="89"/>
      <c r="C58" s="90"/>
      <c r="D58" s="91"/>
      <c r="E58" s="92"/>
      <c r="F58" s="86"/>
      <c r="G58" s="87"/>
      <c r="H58" s="82"/>
      <c r="I58" s="88"/>
      <c r="J58" s="82"/>
      <c r="K58" s="88"/>
      <c r="L58" s="145"/>
      <c r="M58" s="105"/>
      <c r="N58" s="64">
        <f t="shared" si="0"/>
      </c>
      <c r="O58" s="57">
        <f>IF(H58="","",INDEX('名前'!$U$4:$U$58,MATCH(H58,'名前'!$T$4:$T$58,0)))</f>
      </c>
      <c r="P58" s="57">
        <f>IF(J58="","",INDEX('名前'!$U$4:$U$58,MATCH(J58,'名前'!$T$4:$T$58,0)))</f>
      </c>
      <c r="Q58" s="57"/>
    </row>
    <row r="59" spans="1:17" ht="17.25" customHeight="1">
      <c r="A59" s="41">
        <v>42</v>
      </c>
      <c r="B59" s="89"/>
      <c r="C59" s="90"/>
      <c r="D59" s="91"/>
      <c r="E59" s="92"/>
      <c r="F59" s="86"/>
      <c r="G59" s="87"/>
      <c r="H59" s="82"/>
      <c r="I59" s="88"/>
      <c r="J59" s="82"/>
      <c r="K59" s="88"/>
      <c r="L59" s="145"/>
      <c r="M59" s="105"/>
      <c r="N59" s="64">
        <f t="shared" si="0"/>
      </c>
      <c r="O59" s="57">
        <f>IF(H59="","",INDEX('名前'!$U$4:$U$58,MATCH(H59,'名前'!$T$4:$T$58,0)))</f>
      </c>
      <c r="P59" s="57">
        <f>IF(J59="","",INDEX('名前'!$U$4:$U$58,MATCH(J59,'名前'!$T$4:$T$58,0)))</f>
      </c>
      <c r="Q59" s="57"/>
    </row>
    <row r="60" spans="1:17" ht="17.25" customHeight="1">
      <c r="A60" s="41">
        <v>43</v>
      </c>
      <c r="B60" s="89"/>
      <c r="C60" s="90"/>
      <c r="D60" s="91"/>
      <c r="E60" s="92"/>
      <c r="F60" s="86"/>
      <c r="G60" s="87"/>
      <c r="H60" s="82"/>
      <c r="I60" s="88"/>
      <c r="J60" s="82"/>
      <c r="K60" s="88"/>
      <c r="L60" s="145"/>
      <c r="M60" s="105"/>
      <c r="N60" s="64">
        <f t="shared" si="0"/>
      </c>
      <c r="O60" s="57">
        <f>IF(H60="","",INDEX('名前'!$U$4:$U$58,MATCH(H60,'名前'!$T$4:$T$58,0)))</f>
      </c>
      <c r="P60" s="57">
        <f>IF(J60="","",INDEX('名前'!$U$4:$U$58,MATCH(J60,'名前'!$T$4:$T$58,0)))</f>
      </c>
      <c r="Q60" s="57"/>
    </row>
    <row r="61" spans="1:17" ht="17.25" customHeight="1">
      <c r="A61" s="41">
        <v>44</v>
      </c>
      <c r="B61" s="89"/>
      <c r="C61" s="90"/>
      <c r="D61" s="91"/>
      <c r="E61" s="92"/>
      <c r="F61" s="86"/>
      <c r="G61" s="87"/>
      <c r="H61" s="82"/>
      <c r="I61" s="88"/>
      <c r="J61" s="82"/>
      <c r="K61" s="88"/>
      <c r="L61" s="145"/>
      <c r="M61" s="105"/>
      <c r="N61" s="64">
        <f t="shared" si="0"/>
      </c>
      <c r="O61" s="57">
        <f>IF(H61="","",INDEX('名前'!$U$4:$U$58,MATCH(H61,'名前'!$T$4:$T$58,0)))</f>
      </c>
      <c r="P61" s="57">
        <f>IF(J61="","",INDEX('名前'!$U$4:$U$58,MATCH(J61,'名前'!$T$4:$T$58,0)))</f>
      </c>
      <c r="Q61" s="57"/>
    </row>
    <row r="62" spans="1:17" ht="17.25" customHeight="1">
      <c r="A62" s="41">
        <v>45</v>
      </c>
      <c r="B62" s="89"/>
      <c r="C62" s="90"/>
      <c r="D62" s="91"/>
      <c r="E62" s="92"/>
      <c r="F62" s="86"/>
      <c r="G62" s="87"/>
      <c r="H62" s="82"/>
      <c r="I62" s="88"/>
      <c r="J62" s="82"/>
      <c r="K62" s="88"/>
      <c r="L62" s="145"/>
      <c r="M62" s="105"/>
      <c r="N62" s="64">
        <f t="shared" si="0"/>
      </c>
      <c r="O62" s="57">
        <f>IF(H62="","",INDEX('名前'!$U$4:$U$58,MATCH(H62,'名前'!$T$4:$T$58,0)))</f>
      </c>
      <c r="P62" s="57">
        <f>IF(J62="","",INDEX('名前'!$U$4:$U$58,MATCH(J62,'名前'!$T$4:$T$58,0)))</f>
      </c>
      <c r="Q62" s="57"/>
    </row>
    <row r="63" spans="1:17" ht="17.25" customHeight="1">
      <c r="A63" s="41">
        <v>46</v>
      </c>
      <c r="B63" s="89"/>
      <c r="C63" s="90"/>
      <c r="D63" s="91"/>
      <c r="E63" s="92"/>
      <c r="F63" s="86"/>
      <c r="G63" s="87"/>
      <c r="H63" s="82"/>
      <c r="I63" s="88"/>
      <c r="J63" s="82"/>
      <c r="K63" s="88"/>
      <c r="L63" s="145"/>
      <c r="M63" s="105"/>
      <c r="N63" s="64">
        <f t="shared" si="0"/>
      </c>
      <c r="O63" s="57">
        <f>IF(H63="","",INDEX('名前'!$U$4:$U$58,MATCH(H63,'名前'!$T$4:$T$58,0)))</f>
      </c>
      <c r="P63" s="57">
        <f>IF(J63="","",INDEX('名前'!$U$4:$U$58,MATCH(J63,'名前'!$T$4:$T$58,0)))</f>
      </c>
      <c r="Q63" s="57"/>
    </row>
    <row r="64" spans="1:17" ht="17.25" customHeight="1">
      <c r="A64" s="41">
        <v>47</v>
      </c>
      <c r="B64" s="89"/>
      <c r="C64" s="90"/>
      <c r="D64" s="91"/>
      <c r="E64" s="92"/>
      <c r="F64" s="86"/>
      <c r="G64" s="87"/>
      <c r="H64" s="82"/>
      <c r="I64" s="88"/>
      <c r="J64" s="82"/>
      <c r="K64" s="88"/>
      <c r="L64" s="145"/>
      <c r="M64" s="105"/>
      <c r="N64" s="64">
        <f t="shared" si="0"/>
      </c>
      <c r="O64" s="57">
        <f>IF(H64="","",INDEX('名前'!$U$4:$U$58,MATCH(H64,'名前'!$T$4:$T$58,0)))</f>
      </c>
      <c r="P64" s="57">
        <f>IF(J64="","",INDEX('名前'!$U$4:$U$58,MATCH(J64,'名前'!$T$4:$T$58,0)))</f>
      </c>
      <c r="Q64" s="57"/>
    </row>
    <row r="65" spans="1:17" ht="17.25" customHeight="1">
      <c r="A65" s="41">
        <v>48</v>
      </c>
      <c r="B65" s="89"/>
      <c r="C65" s="90"/>
      <c r="D65" s="91"/>
      <c r="E65" s="92"/>
      <c r="F65" s="86"/>
      <c r="G65" s="87"/>
      <c r="H65" s="82"/>
      <c r="I65" s="88"/>
      <c r="J65" s="82"/>
      <c r="K65" s="88"/>
      <c r="L65" s="145"/>
      <c r="M65" s="105"/>
      <c r="N65" s="64">
        <f t="shared" si="0"/>
      </c>
      <c r="O65" s="57">
        <f>IF(H65="","",INDEX('名前'!$U$4:$U$58,MATCH(H65,'名前'!$T$4:$T$58,0)))</f>
      </c>
      <c r="P65" s="57">
        <f>IF(J65="","",INDEX('名前'!$U$4:$U$58,MATCH(J65,'名前'!$T$4:$T$58,0)))</f>
      </c>
      <c r="Q65" s="57"/>
    </row>
    <row r="66" spans="1:17" ht="17.25" customHeight="1">
      <c r="A66" s="41">
        <v>49</v>
      </c>
      <c r="B66" s="89"/>
      <c r="C66" s="90"/>
      <c r="D66" s="91"/>
      <c r="E66" s="92"/>
      <c r="F66" s="86"/>
      <c r="G66" s="87"/>
      <c r="H66" s="82"/>
      <c r="I66" s="88"/>
      <c r="J66" s="82"/>
      <c r="K66" s="88"/>
      <c r="L66" s="145"/>
      <c r="M66" s="105"/>
      <c r="N66" s="64">
        <f t="shared" si="0"/>
      </c>
      <c r="O66" s="57">
        <f>IF(H66="","",INDEX('名前'!$U$4:$U$58,MATCH(H66,'名前'!$T$4:$T$58,0)))</f>
      </c>
      <c r="P66" s="57">
        <f>IF(J66="","",INDEX('名前'!$U$4:$U$58,MATCH(J66,'名前'!$T$4:$T$58,0)))</f>
      </c>
      <c r="Q66" s="57"/>
    </row>
    <row r="67" spans="1:17" ht="17.25" customHeight="1">
      <c r="A67" s="41">
        <v>50</v>
      </c>
      <c r="B67" s="89"/>
      <c r="C67" s="90"/>
      <c r="D67" s="91"/>
      <c r="E67" s="92"/>
      <c r="F67" s="86"/>
      <c r="G67" s="87"/>
      <c r="H67" s="82"/>
      <c r="I67" s="88"/>
      <c r="J67" s="82"/>
      <c r="K67" s="88"/>
      <c r="L67" s="145"/>
      <c r="M67" s="105"/>
      <c r="N67" s="64">
        <f t="shared" si="0"/>
      </c>
      <c r="O67" s="57">
        <f>IF(H67="","",INDEX('名前'!$U$4:$U$58,MATCH(H67,'名前'!$T$4:$T$58,0)))</f>
      </c>
      <c r="P67" s="57">
        <f>IF(J67="","",INDEX('名前'!$U$4:$U$58,MATCH(J67,'名前'!$T$4:$T$58,0)))</f>
      </c>
      <c r="Q67" s="57"/>
    </row>
    <row r="68" spans="1:17" ht="17.25" customHeight="1">
      <c r="A68" s="41">
        <v>51</v>
      </c>
      <c r="B68" s="89"/>
      <c r="C68" s="90"/>
      <c r="D68" s="91"/>
      <c r="E68" s="92"/>
      <c r="F68" s="86"/>
      <c r="G68" s="87"/>
      <c r="H68" s="82"/>
      <c r="I68" s="88"/>
      <c r="J68" s="82"/>
      <c r="K68" s="88"/>
      <c r="L68" s="145"/>
      <c r="M68" s="105"/>
      <c r="N68" s="64">
        <f t="shared" si="0"/>
      </c>
      <c r="O68" s="57">
        <f>IF(H68="","",INDEX('名前'!$U$4:$U$58,MATCH(H68,'名前'!$T$4:$T$58,0)))</f>
      </c>
      <c r="P68" s="57">
        <f>IF(J68="","",INDEX('名前'!$U$4:$U$58,MATCH(J68,'名前'!$T$4:$T$58,0)))</f>
      </c>
      <c r="Q68" s="57"/>
    </row>
    <row r="69" spans="1:17" ht="17.25" customHeight="1">
      <c r="A69" s="41">
        <v>52</v>
      </c>
      <c r="B69" s="89"/>
      <c r="C69" s="90"/>
      <c r="D69" s="91"/>
      <c r="E69" s="92"/>
      <c r="F69" s="86"/>
      <c r="G69" s="87"/>
      <c r="H69" s="82"/>
      <c r="I69" s="88"/>
      <c r="J69" s="82"/>
      <c r="K69" s="88"/>
      <c r="L69" s="145"/>
      <c r="M69" s="105"/>
      <c r="N69" s="64">
        <f t="shared" si="0"/>
      </c>
      <c r="O69" s="57">
        <f>IF(H69="","",INDEX('名前'!$U$4:$U$58,MATCH(H69,'名前'!$T$4:$T$58,0)))</f>
      </c>
      <c r="P69" s="57">
        <f>IF(J69="","",INDEX('名前'!$U$4:$U$58,MATCH(J69,'名前'!$T$4:$T$58,0)))</f>
      </c>
      <c r="Q69" s="57"/>
    </row>
    <row r="70" spans="1:17" ht="17.25" customHeight="1">
      <c r="A70" s="41">
        <v>53</v>
      </c>
      <c r="B70" s="89"/>
      <c r="C70" s="90"/>
      <c r="D70" s="91"/>
      <c r="E70" s="92"/>
      <c r="F70" s="86"/>
      <c r="G70" s="87"/>
      <c r="H70" s="82"/>
      <c r="I70" s="88"/>
      <c r="J70" s="82"/>
      <c r="K70" s="88"/>
      <c r="L70" s="145"/>
      <c r="M70" s="105"/>
      <c r="N70" s="64">
        <f t="shared" si="0"/>
      </c>
      <c r="O70" s="57">
        <f>IF(H70="","",INDEX('名前'!$U$4:$U$58,MATCH(H70,'名前'!$T$4:$T$58,0)))</f>
      </c>
      <c r="P70" s="57">
        <f>IF(J70="","",INDEX('名前'!$U$4:$U$58,MATCH(J70,'名前'!$T$4:$T$58,0)))</f>
      </c>
      <c r="Q70" s="57"/>
    </row>
    <row r="71" spans="1:17" ht="17.25" customHeight="1">
      <c r="A71" s="41">
        <v>54</v>
      </c>
      <c r="B71" s="89"/>
      <c r="C71" s="90"/>
      <c r="D71" s="91"/>
      <c r="E71" s="92"/>
      <c r="F71" s="86"/>
      <c r="G71" s="87"/>
      <c r="H71" s="82"/>
      <c r="I71" s="88"/>
      <c r="J71" s="82"/>
      <c r="K71" s="88"/>
      <c r="L71" s="145"/>
      <c r="M71" s="105"/>
      <c r="N71" s="64">
        <f t="shared" si="0"/>
      </c>
      <c r="O71" s="57">
        <f>IF(H71="","",INDEX('名前'!$U$4:$U$58,MATCH(H71,'名前'!$T$4:$T$58,0)))</f>
      </c>
      <c r="P71" s="57">
        <f>IF(J71="","",INDEX('名前'!$U$4:$U$58,MATCH(J71,'名前'!$T$4:$T$58,0)))</f>
      </c>
      <c r="Q71" s="57"/>
    </row>
    <row r="72" spans="1:17" ht="17.25" customHeight="1">
      <c r="A72" s="41">
        <v>55</v>
      </c>
      <c r="B72" s="89"/>
      <c r="C72" s="90"/>
      <c r="D72" s="91"/>
      <c r="E72" s="92"/>
      <c r="F72" s="86"/>
      <c r="G72" s="87"/>
      <c r="H72" s="82"/>
      <c r="I72" s="88"/>
      <c r="J72" s="82"/>
      <c r="K72" s="88"/>
      <c r="L72" s="145"/>
      <c r="M72" s="105"/>
      <c r="N72" s="64">
        <f t="shared" si="0"/>
      </c>
      <c r="O72" s="57">
        <f>IF(H72="","",INDEX('名前'!$U$4:$U$58,MATCH(H72,'名前'!$T$4:$T$58,0)))</f>
      </c>
      <c r="P72" s="57">
        <f>IF(J72="","",INDEX('名前'!$U$4:$U$58,MATCH(J72,'名前'!$T$4:$T$58,0)))</f>
      </c>
      <c r="Q72" s="57"/>
    </row>
    <row r="73" spans="1:17" ht="17.25" customHeight="1">
      <c r="A73" s="41">
        <v>56</v>
      </c>
      <c r="B73" s="89"/>
      <c r="C73" s="90"/>
      <c r="D73" s="91"/>
      <c r="E73" s="92"/>
      <c r="F73" s="86"/>
      <c r="G73" s="87"/>
      <c r="H73" s="82"/>
      <c r="I73" s="88"/>
      <c r="J73" s="82"/>
      <c r="K73" s="88"/>
      <c r="L73" s="145"/>
      <c r="M73" s="105"/>
      <c r="N73" s="64">
        <f t="shared" si="0"/>
      </c>
      <c r="O73" s="57">
        <f>IF(H73="","",INDEX('名前'!$U$4:$U$58,MATCH(H73,'名前'!$T$4:$T$58,0)))</f>
      </c>
      <c r="P73" s="57">
        <f>IF(J73="","",INDEX('名前'!$U$4:$U$58,MATCH(J73,'名前'!$T$4:$T$58,0)))</f>
      </c>
      <c r="Q73" s="57"/>
    </row>
    <row r="74" spans="1:17" ht="17.25" customHeight="1">
      <c r="A74" s="41">
        <v>57</v>
      </c>
      <c r="B74" s="89"/>
      <c r="C74" s="90"/>
      <c r="D74" s="91"/>
      <c r="E74" s="92"/>
      <c r="F74" s="86"/>
      <c r="G74" s="87"/>
      <c r="H74" s="82"/>
      <c r="I74" s="88"/>
      <c r="J74" s="82"/>
      <c r="K74" s="88"/>
      <c r="L74" s="145"/>
      <c r="M74" s="105"/>
      <c r="N74" s="64">
        <f t="shared" si="0"/>
      </c>
      <c r="O74" s="57">
        <f>IF(H74="","",INDEX('名前'!$U$4:$U$58,MATCH(H74,'名前'!$T$4:$T$58,0)))</f>
      </c>
      <c r="P74" s="57">
        <f>IF(J74="","",INDEX('名前'!$U$4:$U$58,MATCH(J74,'名前'!$T$4:$T$58,0)))</f>
      </c>
      <c r="Q74" s="57"/>
    </row>
    <row r="75" spans="1:17" ht="17.25" customHeight="1">
      <c r="A75" s="41">
        <v>58</v>
      </c>
      <c r="B75" s="89"/>
      <c r="C75" s="90"/>
      <c r="D75" s="91"/>
      <c r="E75" s="92"/>
      <c r="F75" s="86"/>
      <c r="G75" s="87"/>
      <c r="H75" s="82"/>
      <c r="I75" s="88"/>
      <c r="J75" s="82"/>
      <c r="K75" s="88"/>
      <c r="L75" s="145"/>
      <c r="M75" s="105"/>
      <c r="N75" s="64">
        <f t="shared" si="0"/>
      </c>
      <c r="O75" s="57">
        <f>IF(H75="","",INDEX('名前'!$U$4:$U$58,MATCH(H75,'名前'!$T$4:$T$58,0)))</f>
      </c>
      <c r="P75" s="57">
        <f>IF(J75="","",INDEX('名前'!$U$4:$U$58,MATCH(J75,'名前'!$T$4:$T$58,0)))</f>
      </c>
      <c r="Q75" s="57"/>
    </row>
    <row r="76" spans="1:17" ht="17.25" customHeight="1">
      <c r="A76" s="41">
        <v>59</v>
      </c>
      <c r="B76" s="89"/>
      <c r="C76" s="90"/>
      <c r="D76" s="91"/>
      <c r="E76" s="92"/>
      <c r="F76" s="86"/>
      <c r="G76" s="87"/>
      <c r="H76" s="82"/>
      <c r="I76" s="88"/>
      <c r="J76" s="82"/>
      <c r="K76" s="88"/>
      <c r="L76" s="145"/>
      <c r="M76" s="105"/>
      <c r="N76" s="64">
        <f t="shared" si="0"/>
      </c>
      <c r="O76" s="57">
        <f>IF(H76="","",INDEX('名前'!$U$4:$U$58,MATCH(H76,'名前'!$T$4:$T$58,0)))</f>
      </c>
      <c r="P76" s="57">
        <f>IF(J76="","",INDEX('名前'!$U$4:$U$58,MATCH(J76,'名前'!$T$4:$T$58,0)))</f>
      </c>
      <c r="Q76" s="57"/>
    </row>
    <row r="77" spans="1:17" ht="17.25" customHeight="1">
      <c r="A77" s="41">
        <v>60</v>
      </c>
      <c r="B77" s="89"/>
      <c r="C77" s="90"/>
      <c r="D77" s="91"/>
      <c r="E77" s="92"/>
      <c r="F77" s="86"/>
      <c r="G77" s="87"/>
      <c r="H77" s="82"/>
      <c r="I77" s="88"/>
      <c r="J77" s="82"/>
      <c r="K77" s="88"/>
      <c r="L77" s="145"/>
      <c r="M77" s="105"/>
      <c r="N77" s="64">
        <f t="shared" si="0"/>
      </c>
      <c r="O77" s="57">
        <f>IF(H77="","",INDEX('名前'!$U$4:$U$58,MATCH(H77,'名前'!$T$4:$T$58,0)))</f>
      </c>
      <c r="P77" s="57">
        <f>IF(J77="","",INDEX('名前'!$U$4:$U$58,MATCH(J77,'名前'!$T$4:$T$58,0)))</f>
      </c>
      <c r="Q77" s="57"/>
    </row>
    <row r="78" spans="1:17" ht="17.25" customHeight="1">
      <c r="A78" s="41">
        <v>61</v>
      </c>
      <c r="B78" s="89"/>
      <c r="C78" s="90"/>
      <c r="D78" s="91"/>
      <c r="E78" s="92"/>
      <c r="F78" s="86"/>
      <c r="G78" s="87"/>
      <c r="H78" s="82"/>
      <c r="I78" s="88"/>
      <c r="J78" s="82"/>
      <c r="K78" s="88"/>
      <c r="L78" s="145"/>
      <c r="M78" s="105"/>
      <c r="N78" s="64">
        <f t="shared" si="0"/>
      </c>
      <c r="O78" s="57">
        <f>IF(H78="","",INDEX('名前'!$U$4:$U$58,MATCH(H78,'名前'!$T$4:$T$58,0)))</f>
      </c>
      <c r="P78" s="57">
        <f>IF(J78="","",INDEX('名前'!$U$4:$U$58,MATCH(J78,'名前'!$T$4:$T$58,0)))</f>
      </c>
      <c r="Q78" s="57"/>
    </row>
    <row r="79" spans="1:17" ht="17.25" customHeight="1">
      <c r="A79" s="41">
        <v>62</v>
      </c>
      <c r="B79" s="89"/>
      <c r="C79" s="90"/>
      <c r="D79" s="91"/>
      <c r="E79" s="92"/>
      <c r="F79" s="86"/>
      <c r="G79" s="87"/>
      <c r="H79" s="82"/>
      <c r="I79" s="88"/>
      <c r="J79" s="82"/>
      <c r="K79" s="88"/>
      <c r="L79" s="145"/>
      <c r="M79" s="105"/>
      <c r="N79" s="64">
        <f t="shared" si="0"/>
      </c>
      <c r="O79" s="57">
        <f>IF(H79="","",INDEX('名前'!$U$4:$U$58,MATCH(H79,'名前'!$T$4:$T$58,0)))</f>
      </c>
      <c r="P79" s="57">
        <f>IF(J79="","",INDEX('名前'!$U$4:$U$58,MATCH(J79,'名前'!$T$4:$T$58,0)))</f>
      </c>
      <c r="Q79" s="57"/>
    </row>
    <row r="80" spans="1:17" ht="17.25" customHeight="1">
      <c r="A80" s="41">
        <v>63</v>
      </c>
      <c r="B80" s="89"/>
      <c r="C80" s="90"/>
      <c r="D80" s="91"/>
      <c r="E80" s="92"/>
      <c r="F80" s="86"/>
      <c r="G80" s="87"/>
      <c r="H80" s="82"/>
      <c r="I80" s="88"/>
      <c r="J80" s="82"/>
      <c r="K80" s="88"/>
      <c r="L80" s="145"/>
      <c r="M80" s="105"/>
      <c r="N80" s="64">
        <f t="shared" si="0"/>
      </c>
      <c r="O80" s="57">
        <f>IF(H80="","",INDEX('名前'!$U$4:$U$58,MATCH(H80,'名前'!$T$4:$T$58,0)))</f>
      </c>
      <c r="P80" s="57">
        <f>IF(J80="","",INDEX('名前'!$U$4:$U$58,MATCH(J80,'名前'!$T$4:$T$58,0)))</f>
      </c>
      <c r="Q80" s="57"/>
    </row>
    <row r="81" spans="1:17" ht="17.25" customHeight="1">
      <c r="A81" s="41">
        <v>64</v>
      </c>
      <c r="B81" s="89"/>
      <c r="C81" s="90"/>
      <c r="D81" s="91"/>
      <c r="E81" s="92"/>
      <c r="F81" s="86"/>
      <c r="G81" s="87"/>
      <c r="H81" s="82"/>
      <c r="I81" s="88"/>
      <c r="J81" s="82"/>
      <c r="K81" s="88"/>
      <c r="L81" s="145"/>
      <c r="M81" s="105"/>
      <c r="N81" s="64">
        <f t="shared" si="0"/>
      </c>
      <c r="O81" s="57">
        <f>IF(H81="","",INDEX('名前'!$U$4:$U$58,MATCH(H81,'名前'!$T$4:$T$58,0)))</f>
      </c>
      <c r="P81" s="57">
        <f>IF(J81="","",INDEX('名前'!$U$4:$U$58,MATCH(J81,'名前'!$T$4:$T$58,0)))</f>
      </c>
      <c r="Q81" s="57"/>
    </row>
    <row r="82" spans="1:17" ht="17.25" customHeight="1">
      <c r="A82" s="41">
        <v>65</v>
      </c>
      <c r="B82" s="89"/>
      <c r="C82" s="90"/>
      <c r="D82" s="91"/>
      <c r="E82" s="92"/>
      <c r="F82" s="86"/>
      <c r="G82" s="87"/>
      <c r="H82" s="82"/>
      <c r="I82" s="88"/>
      <c r="J82" s="82"/>
      <c r="K82" s="88"/>
      <c r="L82" s="145"/>
      <c r="M82" s="105"/>
      <c r="N82" s="64">
        <f t="shared" si="0"/>
      </c>
      <c r="O82" s="57">
        <f>IF(H82="","",INDEX('名前'!$U$4:$U$58,MATCH(H82,'名前'!$T$4:$T$58,0)))</f>
      </c>
      <c r="P82" s="57">
        <f>IF(J82="","",INDEX('名前'!$U$4:$U$58,MATCH(J82,'名前'!$T$4:$T$58,0)))</f>
      </c>
      <c r="Q82" s="57"/>
    </row>
    <row r="83" spans="1:17" ht="17.25" customHeight="1">
      <c r="A83" s="41">
        <v>66</v>
      </c>
      <c r="B83" s="89"/>
      <c r="C83" s="90"/>
      <c r="D83" s="91"/>
      <c r="E83" s="92"/>
      <c r="F83" s="86"/>
      <c r="G83" s="87"/>
      <c r="H83" s="82"/>
      <c r="I83" s="88"/>
      <c r="J83" s="82"/>
      <c r="K83" s="88"/>
      <c r="L83" s="145"/>
      <c r="M83" s="105"/>
      <c r="N83" s="64">
        <f aca="true" t="shared" si="1" ref="N83:N97">IF(F83="","",$K$9&amp;F83)</f>
      </c>
      <c r="O83" s="57">
        <f>IF(H83="","",INDEX('名前'!$U$4:$U$58,MATCH(H83,'名前'!$T$4:$T$58,0)))</f>
      </c>
      <c r="P83" s="57">
        <f>IF(J83="","",INDEX('名前'!$U$4:$U$58,MATCH(J83,'名前'!$T$4:$T$58,0)))</f>
      </c>
      <c r="Q83" s="57"/>
    </row>
    <row r="84" spans="1:17" ht="17.25" customHeight="1">
      <c r="A84" s="41">
        <v>67</v>
      </c>
      <c r="B84" s="89"/>
      <c r="C84" s="90"/>
      <c r="D84" s="91"/>
      <c r="E84" s="92"/>
      <c r="F84" s="86"/>
      <c r="G84" s="87"/>
      <c r="H84" s="82"/>
      <c r="I84" s="88"/>
      <c r="J84" s="82"/>
      <c r="K84" s="88"/>
      <c r="L84" s="145"/>
      <c r="M84" s="105"/>
      <c r="N84" s="64">
        <f t="shared" si="1"/>
      </c>
      <c r="O84" s="57">
        <f>IF(H84="","",INDEX('名前'!$U$4:$U$58,MATCH(H84,'名前'!$T$4:$T$58,0)))</f>
      </c>
      <c r="P84" s="57">
        <f>IF(J84="","",INDEX('名前'!$U$4:$U$58,MATCH(J84,'名前'!$T$4:$T$58,0)))</f>
      </c>
      <c r="Q84" s="57"/>
    </row>
    <row r="85" spans="1:17" ht="17.25" customHeight="1">
      <c r="A85" s="41">
        <v>68</v>
      </c>
      <c r="B85" s="89"/>
      <c r="C85" s="90"/>
      <c r="D85" s="91"/>
      <c r="E85" s="92"/>
      <c r="F85" s="86"/>
      <c r="G85" s="87"/>
      <c r="H85" s="82"/>
      <c r="I85" s="88"/>
      <c r="J85" s="82"/>
      <c r="K85" s="88"/>
      <c r="L85" s="145"/>
      <c r="M85" s="105"/>
      <c r="N85" s="64">
        <f t="shared" si="1"/>
      </c>
      <c r="O85" s="57">
        <f>IF(H85="","",INDEX('名前'!$U$4:$U$58,MATCH(H85,'名前'!$T$4:$T$58,0)))</f>
      </c>
      <c r="P85" s="57">
        <f>IF(J85="","",INDEX('名前'!$U$4:$U$58,MATCH(J85,'名前'!$T$4:$T$58,0)))</f>
      </c>
      <c r="Q85" s="57"/>
    </row>
    <row r="86" spans="1:17" ht="17.25" customHeight="1">
      <c r="A86" s="41">
        <v>69</v>
      </c>
      <c r="B86" s="89"/>
      <c r="C86" s="90"/>
      <c r="D86" s="91"/>
      <c r="E86" s="92"/>
      <c r="F86" s="86"/>
      <c r="G86" s="87"/>
      <c r="H86" s="82"/>
      <c r="I86" s="88"/>
      <c r="J86" s="82"/>
      <c r="K86" s="88"/>
      <c r="L86" s="145"/>
      <c r="M86" s="105"/>
      <c r="N86" s="64">
        <f t="shared" si="1"/>
      </c>
      <c r="O86" s="57">
        <f>IF(H86="","",INDEX('名前'!$U$4:$U$58,MATCH(H86,'名前'!$T$4:$T$58,0)))</f>
      </c>
      <c r="P86" s="57">
        <f>IF(J86="","",INDEX('名前'!$U$4:$U$58,MATCH(J86,'名前'!$T$4:$T$58,0)))</f>
      </c>
      <c r="Q86" s="57"/>
    </row>
    <row r="87" spans="1:17" ht="17.25" customHeight="1">
      <c r="A87" s="41">
        <v>70</v>
      </c>
      <c r="B87" s="89"/>
      <c r="C87" s="90"/>
      <c r="D87" s="91"/>
      <c r="E87" s="92"/>
      <c r="F87" s="86"/>
      <c r="G87" s="87"/>
      <c r="H87" s="82"/>
      <c r="I87" s="88"/>
      <c r="J87" s="82"/>
      <c r="K87" s="88"/>
      <c r="L87" s="145"/>
      <c r="M87" s="105"/>
      <c r="N87" s="64">
        <f t="shared" si="1"/>
      </c>
      <c r="O87" s="57">
        <f>IF(H87="","",INDEX('名前'!$U$4:$U$58,MATCH(H87,'名前'!$T$4:$T$58,0)))</f>
      </c>
      <c r="P87" s="57">
        <f>IF(J87="","",INDEX('名前'!$U$4:$U$58,MATCH(J87,'名前'!$T$4:$T$58,0)))</f>
      </c>
      <c r="Q87" s="57"/>
    </row>
    <row r="88" spans="1:17" ht="17.25" customHeight="1">
      <c r="A88" s="41">
        <v>71</v>
      </c>
      <c r="B88" s="89"/>
      <c r="C88" s="90"/>
      <c r="D88" s="91"/>
      <c r="E88" s="92"/>
      <c r="F88" s="86"/>
      <c r="G88" s="87"/>
      <c r="H88" s="82"/>
      <c r="I88" s="88"/>
      <c r="J88" s="82"/>
      <c r="K88" s="88"/>
      <c r="L88" s="145"/>
      <c r="M88" s="105"/>
      <c r="N88" s="64">
        <f t="shared" si="1"/>
      </c>
      <c r="O88" s="57">
        <f>IF(H88="","",INDEX('名前'!$U$4:$U$58,MATCH(H88,'名前'!$T$4:$T$58,0)))</f>
      </c>
      <c r="P88" s="57">
        <f>IF(J88="","",INDEX('名前'!$U$4:$U$58,MATCH(J88,'名前'!$T$4:$T$58,0)))</f>
      </c>
      <c r="Q88" s="57"/>
    </row>
    <row r="89" spans="1:17" ht="17.25" customHeight="1">
      <c r="A89" s="41">
        <v>72</v>
      </c>
      <c r="B89" s="89"/>
      <c r="C89" s="90"/>
      <c r="D89" s="91"/>
      <c r="E89" s="92"/>
      <c r="F89" s="86"/>
      <c r="G89" s="87"/>
      <c r="H89" s="82"/>
      <c r="I89" s="88"/>
      <c r="J89" s="82"/>
      <c r="K89" s="88"/>
      <c r="L89" s="145"/>
      <c r="M89" s="105"/>
      <c r="N89" s="64">
        <f t="shared" si="1"/>
      </c>
      <c r="O89" s="57">
        <f>IF(H89="","",INDEX('名前'!$U$4:$U$58,MATCH(H89,'名前'!$T$4:$T$58,0)))</f>
      </c>
      <c r="P89" s="57">
        <f>IF(J89="","",INDEX('名前'!$U$4:$U$58,MATCH(J89,'名前'!$T$4:$T$58,0)))</f>
      </c>
      <c r="Q89" s="57"/>
    </row>
    <row r="90" spans="1:17" ht="17.25" customHeight="1">
      <c r="A90" s="41">
        <v>73</v>
      </c>
      <c r="B90" s="89"/>
      <c r="C90" s="90"/>
      <c r="D90" s="91"/>
      <c r="E90" s="92"/>
      <c r="F90" s="86"/>
      <c r="G90" s="87"/>
      <c r="H90" s="82"/>
      <c r="I90" s="88"/>
      <c r="J90" s="82"/>
      <c r="K90" s="88"/>
      <c r="L90" s="145"/>
      <c r="M90" s="105"/>
      <c r="N90" s="64">
        <f t="shared" si="1"/>
      </c>
      <c r="O90" s="57">
        <f>IF(H90="","",INDEX('名前'!$U$4:$U$58,MATCH(H90,'名前'!$T$4:$T$58,0)))</f>
      </c>
      <c r="P90" s="57">
        <f>IF(J90="","",INDEX('名前'!$U$4:$U$58,MATCH(J90,'名前'!$T$4:$T$58,0)))</f>
      </c>
      <c r="Q90" s="57"/>
    </row>
    <row r="91" spans="1:17" ht="17.25" customHeight="1">
      <c r="A91" s="41">
        <v>74</v>
      </c>
      <c r="B91" s="89"/>
      <c r="C91" s="90"/>
      <c r="D91" s="91"/>
      <c r="E91" s="92"/>
      <c r="F91" s="86"/>
      <c r="G91" s="87"/>
      <c r="H91" s="82"/>
      <c r="I91" s="88"/>
      <c r="J91" s="82"/>
      <c r="K91" s="88"/>
      <c r="L91" s="145"/>
      <c r="M91" s="105"/>
      <c r="N91" s="64">
        <f t="shared" si="1"/>
      </c>
      <c r="O91" s="57">
        <f>IF(H91="","",INDEX('名前'!$U$4:$U$58,MATCH(H91,'名前'!$T$4:$T$58,0)))</f>
      </c>
      <c r="P91" s="57">
        <f>IF(J91="","",INDEX('名前'!$U$4:$U$58,MATCH(J91,'名前'!$T$4:$T$58,0)))</f>
      </c>
      <c r="Q91" s="57"/>
    </row>
    <row r="92" spans="1:17" ht="17.25" customHeight="1">
      <c r="A92" s="41">
        <v>75</v>
      </c>
      <c r="B92" s="89"/>
      <c r="C92" s="90"/>
      <c r="D92" s="91"/>
      <c r="E92" s="92"/>
      <c r="F92" s="86"/>
      <c r="G92" s="87"/>
      <c r="H92" s="82"/>
      <c r="I92" s="88"/>
      <c r="J92" s="82"/>
      <c r="K92" s="88"/>
      <c r="L92" s="145"/>
      <c r="M92" s="105"/>
      <c r="N92" s="64">
        <f t="shared" si="1"/>
      </c>
      <c r="O92" s="57">
        <f>IF(H92="","",INDEX('名前'!$U$4:$U$58,MATCH(H92,'名前'!$T$4:$T$58,0)))</f>
      </c>
      <c r="P92" s="57">
        <f>IF(J92="","",INDEX('名前'!$U$4:$U$58,MATCH(J92,'名前'!$T$4:$T$58,0)))</f>
      </c>
      <c r="Q92" s="57"/>
    </row>
    <row r="93" spans="1:17" ht="17.25" customHeight="1">
      <c r="A93" s="41">
        <v>76</v>
      </c>
      <c r="B93" s="89"/>
      <c r="C93" s="90"/>
      <c r="D93" s="91"/>
      <c r="E93" s="92"/>
      <c r="F93" s="86"/>
      <c r="G93" s="87"/>
      <c r="H93" s="82"/>
      <c r="I93" s="88"/>
      <c r="J93" s="82"/>
      <c r="K93" s="88"/>
      <c r="L93" s="145"/>
      <c r="M93" s="105"/>
      <c r="N93" s="64">
        <f t="shared" si="1"/>
      </c>
      <c r="O93" s="57">
        <f>IF(H93="","",INDEX('名前'!$U$4:$U$58,MATCH(H93,'名前'!$T$4:$T$58,0)))</f>
      </c>
      <c r="P93" s="57">
        <f>IF(J93="","",INDEX('名前'!$U$4:$U$58,MATCH(J93,'名前'!$T$4:$T$58,0)))</f>
      </c>
      <c r="Q93" s="57"/>
    </row>
    <row r="94" spans="1:17" ht="17.25" customHeight="1">
      <c r="A94" s="41">
        <v>77</v>
      </c>
      <c r="B94" s="89"/>
      <c r="C94" s="90"/>
      <c r="D94" s="91"/>
      <c r="E94" s="92"/>
      <c r="F94" s="86"/>
      <c r="G94" s="87"/>
      <c r="H94" s="82"/>
      <c r="I94" s="88"/>
      <c r="J94" s="82"/>
      <c r="K94" s="88"/>
      <c r="L94" s="145"/>
      <c r="M94" s="105"/>
      <c r="N94" s="64">
        <f t="shared" si="1"/>
      </c>
      <c r="O94" s="57">
        <f>IF(H94="","",INDEX('名前'!$U$4:$U$58,MATCH(H94,'名前'!$T$4:$T$58,0)))</f>
      </c>
      <c r="P94" s="57">
        <f>IF(J94="","",INDEX('名前'!$U$4:$U$58,MATCH(J94,'名前'!$T$4:$T$58,0)))</f>
      </c>
      <c r="Q94" s="57"/>
    </row>
    <row r="95" spans="1:17" ht="17.25" customHeight="1">
      <c r="A95" s="41">
        <v>78</v>
      </c>
      <c r="B95" s="89"/>
      <c r="C95" s="90"/>
      <c r="D95" s="91"/>
      <c r="E95" s="92"/>
      <c r="F95" s="86"/>
      <c r="G95" s="87"/>
      <c r="H95" s="82"/>
      <c r="I95" s="88"/>
      <c r="J95" s="82"/>
      <c r="K95" s="88"/>
      <c r="L95" s="145"/>
      <c r="M95" s="105"/>
      <c r="N95" s="64">
        <f t="shared" si="1"/>
      </c>
      <c r="O95" s="57">
        <f>IF(H95="","",INDEX('名前'!$U$4:$U$58,MATCH(H95,'名前'!$T$4:$T$58,0)))</f>
      </c>
      <c r="P95" s="57">
        <f>IF(J95="","",INDEX('名前'!$U$4:$U$58,MATCH(J95,'名前'!$T$4:$T$58,0)))</f>
      </c>
      <c r="Q95" s="57"/>
    </row>
    <row r="96" spans="1:17" ht="17.25" customHeight="1">
      <c r="A96" s="41">
        <v>79</v>
      </c>
      <c r="B96" s="89"/>
      <c r="C96" s="90"/>
      <c r="D96" s="91"/>
      <c r="E96" s="92"/>
      <c r="F96" s="86"/>
      <c r="G96" s="87"/>
      <c r="H96" s="82"/>
      <c r="I96" s="88"/>
      <c r="J96" s="82"/>
      <c r="K96" s="88"/>
      <c r="L96" s="145"/>
      <c r="M96" s="105"/>
      <c r="N96" s="64">
        <f t="shared" si="1"/>
      </c>
      <c r="O96" s="57">
        <f>IF(H96="","",INDEX('名前'!$U$4:$U$58,MATCH(H96,'名前'!$T$4:$T$58,0)))</f>
      </c>
      <c r="P96" s="57">
        <f>IF(J96="","",INDEX('名前'!$U$4:$U$58,MATCH(J96,'名前'!$T$4:$T$58,0)))</f>
      </c>
      <c r="Q96" s="57"/>
    </row>
    <row r="97" spans="1:17" ht="17.25" customHeight="1">
      <c r="A97" s="41">
        <v>80</v>
      </c>
      <c r="B97" s="89"/>
      <c r="C97" s="90"/>
      <c r="D97" s="91"/>
      <c r="E97" s="92"/>
      <c r="F97" s="86"/>
      <c r="G97" s="87"/>
      <c r="H97" s="82"/>
      <c r="I97" s="88"/>
      <c r="J97" s="82"/>
      <c r="K97" s="88"/>
      <c r="L97" s="145"/>
      <c r="M97" s="105"/>
      <c r="N97" s="64">
        <f t="shared" si="1"/>
      </c>
      <c r="O97" s="57">
        <f>IF(H97="","",INDEX('名前'!$U$4:$U$58,MATCH(H97,'名前'!$T$4:$T$58,0)))</f>
      </c>
      <c r="P97" s="57">
        <f>IF(J97="","",INDEX('名前'!$U$4:$U$58,MATCH(J97,'名前'!$T$4:$T$58,0)))</f>
      </c>
      <c r="Q97" s="57"/>
    </row>
    <row r="98" spans="15:17" ht="12.75">
      <c r="O98" s="57">
        <f>IF(H98="","",INDEX('名前'!$U$4:$U$58,MATCH(H98,'名前'!$T$4:$T$58,0)))</f>
      </c>
      <c r="P98" s="57">
        <f>IF(J98="","",INDEX('名前'!$U$4:$U$58,MATCH(J98,'名前'!$T$4:$T$58,0)))</f>
      </c>
      <c r="Q98" s="57"/>
    </row>
    <row r="99" spans="15:17" ht="12.75">
      <c r="O99" s="57">
        <f>IF(H99="","",INDEX('名前'!$U$4:$U$58,MATCH(H99,'名前'!$T$4:$T$58,0)))</f>
      </c>
      <c r="P99" s="57">
        <f>IF(J99="","",INDEX('名前'!$U$4:$U$58,MATCH(J99,'名前'!$T$4:$T$58,0)))</f>
      </c>
      <c r="Q99" s="57"/>
    </row>
  </sheetData>
  <sheetProtection sheet="1"/>
  <mergeCells count="36">
    <mergeCell ref="A7:B7"/>
    <mergeCell ref="I13:J13"/>
    <mergeCell ref="A1:M1"/>
    <mergeCell ref="K2:M2"/>
    <mergeCell ref="K6:M6"/>
    <mergeCell ref="I11:J11"/>
    <mergeCell ref="A9:B9"/>
    <mergeCell ref="A6:B6"/>
    <mergeCell ref="K9:M9"/>
    <mergeCell ref="D9:E9"/>
    <mergeCell ref="I15:J15"/>
    <mergeCell ref="G13:H13"/>
    <mergeCell ref="G15:H15"/>
    <mergeCell ref="D15:F15"/>
    <mergeCell ref="I14:J14"/>
    <mergeCell ref="I12:J12"/>
    <mergeCell ref="G12:H12"/>
    <mergeCell ref="D12:F12"/>
    <mergeCell ref="G14:H14"/>
    <mergeCell ref="D14:F14"/>
    <mergeCell ref="D13:F13"/>
    <mergeCell ref="C6:H6"/>
    <mergeCell ref="D11:F11"/>
    <mergeCell ref="F9:I9"/>
    <mergeCell ref="G11:H11"/>
    <mergeCell ref="I6:J6"/>
    <mergeCell ref="I7:M7"/>
    <mergeCell ref="G7:H7"/>
    <mergeCell ref="C7:F7"/>
    <mergeCell ref="A4:B4"/>
    <mergeCell ref="C4:H4"/>
    <mergeCell ref="J4:M4"/>
    <mergeCell ref="A5:B5"/>
    <mergeCell ref="C5:D5"/>
    <mergeCell ref="E5:F5"/>
    <mergeCell ref="G5:M5"/>
  </mergeCells>
  <dataValidations count="12">
    <dataValidation type="custom" allowBlank="1" showErrorMessage="1" errorTitle="お願い!" error="半角カタカナで入力し，姓と名の間は半角スペースで一文字空けてください｡" imeMode="halfKatakana" sqref="D18:D97">
      <formula1>AND(LEN(D18)=LENB(D18),LEN(D18)-LEN(SUBSTITUTE(D18," ",""))=1)</formula1>
    </dataValidation>
    <dataValidation type="list" allowBlank="1" showInputMessage="1" showErrorMessage="1" errorTitle="性別" error="男=【1】&#10;女=【2】   の数字を入力してください。" sqref="F18:F97">
      <formula1>性別</formula1>
    </dataValidation>
    <dataValidation allowBlank="1" showInputMessage="1" showErrorMessage="1" imeMode="disabled" sqref="E18:E97"/>
    <dataValidation allowBlank="1" showErrorMessage="1" sqref="C17:E17 H17:M17"/>
    <dataValidation type="list" showInputMessage="1" showErrorMessage="1" errorTitle="都道府県" error="リストから選択してください。" sqref="C9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9:I9"/>
    <dataValidation type="list" allowBlank="1" showInputMessage="1" showErrorMessage="1" sqref="K9:L9">
      <formula1>種別</formula1>
    </dataValidation>
    <dataValidation type="list" allowBlank="1" showErrorMessage="1" errorTitle="都道府県" error="▼のプルダウンから選択してください。" sqref="G18:G97">
      <formula1>県名_個人</formula1>
    </dataValidation>
    <dataValidation type="whole" allowBlank="1" showInputMessage="1" showErrorMessage="1" sqref="I18:I97 K18:K97 M18:M97">
      <formula1>0</formula1>
      <formula2>9999999</formula2>
    </dataValidation>
    <dataValidation type="list" allowBlank="1" showInputMessage="1" showErrorMessage="1" sqref="L18:L97">
      <formula1>記号</formula1>
    </dataValidation>
    <dataValidation type="list" allowBlank="1" showInputMessage="1" showErrorMessage="1" sqref="H18:H97 J18:J97">
      <formula1>IF($N18="一般1",一般男子,IF($N18="一般2",一般女子,IF($N18="高校1",高校男子,IF($N18="高校2",高校女子,IF($N18="中学校1",中学男子,IF($N18="中学校2",中学女子,IF($N18="小学校1",小学男子,IF($N18="小学校2",小学女子,""))))))))</formula1>
    </dataValidation>
    <dataValidation type="custom" allowBlank="1" showInputMessage="1" showErrorMessage="1" sqref="L11">
      <formula1>IF(K9="中学校",600,IF(K9="高校",800,IF(K9="一般",800,"")))</formula1>
    </dataValidation>
  </dataValidations>
  <printOptions horizontalCentered="1"/>
  <pageMargins left="0" right="0" top="0.3937007874015748" bottom="0.5118110236220472" header="0.31496062992125984" footer="0.31496062992125984"/>
  <pageSetup blackAndWhite="1" fitToHeight="2" fitToWidth="1" horizontalDpi="600" verticalDpi="600" orientation="portrait" paperSize="9" scale="98" r:id="rId4"/>
  <headerFooter>
    <oddFooter>&amp;RPage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29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2.50390625" style="70" customWidth="1"/>
    <col min="2" max="2" width="6.75390625" style="70" bestFit="1" customWidth="1"/>
    <col min="3" max="3" width="9.75390625" style="70" bestFit="1" customWidth="1"/>
    <col min="4" max="9" width="10.125" style="0" customWidth="1"/>
    <col min="10" max="10" width="1.00390625" style="0" customWidth="1"/>
    <col min="11" max="16" width="10.50390625" style="0" hidden="1" customWidth="1"/>
    <col min="17" max="17" width="9.00390625" style="0" hidden="1" customWidth="1"/>
    <col min="18" max="22" width="9.00390625" style="0" customWidth="1"/>
  </cols>
  <sheetData>
    <row r="1" spans="1:9" ht="23.25">
      <c r="A1" s="205" t="s">
        <v>357</v>
      </c>
      <c r="B1" s="205"/>
      <c r="C1" s="205"/>
      <c r="D1" s="205"/>
      <c r="E1" s="205"/>
      <c r="F1" s="205"/>
      <c r="G1" s="205"/>
      <c r="H1" s="205"/>
      <c r="I1" s="205"/>
    </row>
    <row r="2" spans="1:9" ht="12.75">
      <c r="A2" s="68"/>
      <c r="B2" s="68"/>
      <c r="C2" s="68"/>
      <c r="D2" s="68"/>
      <c r="E2" s="68"/>
      <c r="F2" s="68"/>
      <c r="G2" s="68"/>
      <c r="H2" s="68"/>
      <c r="I2" s="68"/>
    </row>
    <row r="3" spans="1:9" ht="27" customHeight="1">
      <c r="A3" s="68"/>
      <c r="B3" s="68"/>
      <c r="C3" s="68"/>
      <c r="D3" s="68"/>
      <c r="E3" s="68"/>
      <c r="F3" s="68"/>
      <c r="G3" s="206">
        <f>IF('申込一覧'!F9="","",'申込一覧'!F9)</f>
      </c>
      <c r="H3" s="207"/>
      <c r="I3" s="208"/>
    </row>
    <row r="4" spans="1:9" ht="12.75">
      <c r="A4" s="69"/>
      <c r="B4" s="69"/>
      <c r="C4" s="69"/>
      <c r="D4" s="69"/>
      <c r="E4" s="69"/>
      <c r="F4" s="69"/>
      <c r="G4" s="69"/>
      <c r="H4" s="69"/>
      <c r="I4" s="69"/>
    </row>
    <row r="5" spans="1:9" ht="17.25" customHeight="1">
      <c r="A5" s="204" t="s">
        <v>216</v>
      </c>
      <c r="B5" s="204"/>
      <c r="C5" s="204"/>
      <c r="D5" s="204"/>
      <c r="E5" s="204"/>
      <c r="F5" s="204"/>
      <c r="G5" s="204"/>
      <c r="H5" s="204"/>
      <c r="I5" s="204"/>
    </row>
    <row r="6" spans="1:9" ht="17.25" customHeight="1">
      <c r="A6" s="204" t="s">
        <v>217</v>
      </c>
      <c r="B6" s="204"/>
      <c r="C6" s="204"/>
      <c r="D6" s="204"/>
      <c r="E6" s="204"/>
      <c r="F6" s="204"/>
      <c r="G6" s="204"/>
      <c r="H6" s="204"/>
      <c r="I6" s="204"/>
    </row>
    <row r="7" spans="1:9" ht="17.25" customHeight="1">
      <c r="A7" s="204" t="s">
        <v>218</v>
      </c>
      <c r="B7" s="204"/>
      <c r="C7" s="204"/>
      <c r="D7" s="204"/>
      <c r="E7" s="204"/>
      <c r="F7" s="204"/>
      <c r="G7" s="204"/>
      <c r="H7" s="204"/>
      <c r="I7" s="204"/>
    </row>
    <row r="8" spans="1:9" ht="17.25" customHeight="1">
      <c r="A8" s="204" t="s">
        <v>219</v>
      </c>
      <c r="B8" s="204"/>
      <c r="C8" s="204"/>
      <c r="D8" s="204"/>
      <c r="E8" s="204"/>
      <c r="F8" s="204"/>
      <c r="G8" s="204"/>
      <c r="H8" s="204"/>
      <c r="I8" s="204"/>
    </row>
    <row r="9" ht="12.75">
      <c r="A9" s="69" t="s">
        <v>220</v>
      </c>
    </row>
    <row r="11" spans="1:9" ht="18.75" customHeight="1" thickBot="1">
      <c r="A11" s="71" t="s">
        <v>157</v>
      </c>
      <c r="B11" s="71" t="s">
        <v>158</v>
      </c>
      <c r="C11" s="72" t="s">
        <v>3</v>
      </c>
      <c r="D11" s="73" t="s">
        <v>159</v>
      </c>
      <c r="E11" s="74" t="s">
        <v>160</v>
      </c>
      <c r="F11" s="74" t="s">
        <v>161</v>
      </c>
      <c r="G11" s="74" t="s">
        <v>162</v>
      </c>
      <c r="H11" s="74" t="s">
        <v>163</v>
      </c>
      <c r="I11" s="75" t="s">
        <v>164</v>
      </c>
    </row>
    <row r="12" spans="1:17" ht="29.25" customHeight="1" thickTop="1">
      <c r="A12" s="96"/>
      <c r="B12" s="97"/>
      <c r="C12" s="97"/>
      <c r="D12" s="99"/>
      <c r="E12" s="100"/>
      <c r="F12" s="100"/>
      <c r="G12" s="100"/>
      <c r="H12" s="100"/>
      <c r="I12" s="101"/>
      <c r="K12" s="93">
        <f>IF(D12="","",($Q$12*10000+D12)&amp;'申込一覧'!$N$11&amp;'申込一覧'!$N$12)</f>
      </c>
      <c r="L12" s="93">
        <f>IF(E12="","",($Q$12*10000+E12)&amp;'申込一覧'!$N$11&amp;'申込一覧'!$N$12)</f>
      </c>
      <c r="M12" s="93">
        <f>IF(F12="","",($Q$12*10000+F12)&amp;'申込一覧'!$N$11&amp;'申込一覧'!$N$12)</f>
      </c>
      <c r="N12" s="93">
        <f>IF(G12="","",($Q$12*10000+G12)&amp;'申込一覧'!$N$11&amp;'申込一覧'!$N$12)</f>
      </c>
      <c r="O12" s="93">
        <f>IF(H12="","",($Q$12*10000+H12)&amp;'申込一覧'!$N$11&amp;'申込一覧'!$N$12)</f>
      </c>
      <c r="P12" s="93">
        <f>IF(I12="","",($Q$12*10000+I12)&amp;'申込一覧'!$N$11&amp;'申込一覧'!$N$12)</f>
      </c>
      <c r="Q12">
        <f>IF(A12="","",IF(A12="男4×100mR",1,2))</f>
      </c>
    </row>
    <row r="13" spans="1:17" ht="29.25" customHeight="1">
      <c r="A13" s="94"/>
      <c r="B13" s="95"/>
      <c r="C13" s="95"/>
      <c r="D13" s="102"/>
      <c r="E13" s="103"/>
      <c r="F13" s="103"/>
      <c r="G13" s="103"/>
      <c r="H13" s="103"/>
      <c r="I13" s="104"/>
      <c r="K13" s="93">
        <f>IF(D13="","",($Q$13*10000+D13)&amp;'申込一覧'!$N$11&amp;'申込一覧'!$N$12)</f>
      </c>
      <c r="L13" s="93">
        <f>IF(E13="","",($Q$13*10000+E13)&amp;'申込一覧'!$N$11&amp;'申込一覧'!$N$12)</f>
      </c>
      <c r="M13" s="93">
        <f>IF(F13="","",($Q$13*10000+F13)&amp;'申込一覧'!$N$11&amp;'申込一覧'!$N$12)</f>
      </c>
      <c r="N13" s="93">
        <f>IF(G13="","",($Q$13*10000+G13)&amp;'申込一覧'!$N$11&amp;'申込一覧'!$N$12)</f>
      </c>
      <c r="O13" s="93">
        <f>IF(H13="","",($Q$13*10000+H13)&amp;'申込一覧'!$N$11&amp;'申込一覧'!$N$12)</f>
      </c>
      <c r="P13" s="93">
        <f>IF(I13="","",($Q$13*10000+I13)&amp;'申込一覧'!$N$11&amp;'申込一覧'!$N$12)</f>
      </c>
      <c r="Q13">
        <f aca="true" t="shared" si="0" ref="Q13:Q26">IF(A13="","",IF(A13="男4×100mR",1,2))</f>
      </c>
    </row>
    <row r="14" spans="1:17" ht="29.25" customHeight="1">
      <c r="A14" s="94"/>
      <c r="B14" s="95"/>
      <c r="C14" s="95"/>
      <c r="D14" s="102"/>
      <c r="E14" s="123"/>
      <c r="F14" s="103"/>
      <c r="G14" s="103"/>
      <c r="H14" s="103"/>
      <c r="I14" s="104"/>
      <c r="K14" s="93">
        <f>IF(D14="","",($Q$14*10000+D14)&amp;'申込一覧'!$N$11&amp;'申込一覧'!$N$12)</f>
      </c>
      <c r="L14" s="93">
        <f>IF(E14="","",($Q$14*10000+E14)&amp;'申込一覧'!$N$11&amp;'申込一覧'!$N$12)</f>
      </c>
      <c r="M14" s="93">
        <f>IF(F14="","",($Q$14*10000+F14)&amp;'申込一覧'!$N$11&amp;'申込一覧'!$N$12)</f>
      </c>
      <c r="N14" s="93">
        <f>IF(G14="","",($Q$14*10000+G14)&amp;'申込一覧'!$N$11&amp;'申込一覧'!$N$12)</f>
      </c>
      <c r="O14" s="93">
        <f>IF(H14="","",($Q$14*10000+H14)&amp;'申込一覧'!$N$11&amp;'申込一覧'!$N$12)</f>
      </c>
      <c r="P14" s="93">
        <f>IF(I14="","",($Q$14*10000+I14)&amp;'申込一覧'!$N$11&amp;'申込一覧'!$N$12)</f>
      </c>
      <c r="Q14">
        <f t="shared" si="0"/>
      </c>
    </row>
    <row r="15" spans="1:17" ht="29.25" customHeight="1">
      <c r="A15" s="94"/>
      <c r="B15" s="95"/>
      <c r="C15" s="95"/>
      <c r="D15" s="102"/>
      <c r="E15" s="103"/>
      <c r="F15" s="103"/>
      <c r="G15" s="103"/>
      <c r="H15" s="103"/>
      <c r="I15" s="104"/>
      <c r="K15" s="93">
        <f>IF(D15="","",($Q$15*10000+D15)&amp;'申込一覧'!$N$11&amp;'申込一覧'!$N$12)</f>
      </c>
      <c r="L15" s="93">
        <f>IF(E15="","",($Q$15*10000+E15)&amp;'申込一覧'!$N$11&amp;'申込一覧'!$N$12)</f>
      </c>
      <c r="M15" s="93">
        <f>IF(F15="","",($Q$15*10000+F15)&amp;'申込一覧'!$N$11&amp;'申込一覧'!$N$12)</f>
      </c>
      <c r="N15" s="93">
        <f>IF(G15="","",($Q$15*10000+G15)&amp;'申込一覧'!$N$11&amp;'申込一覧'!$N$12)</f>
      </c>
      <c r="O15" s="93">
        <f>IF(H15="","",($Q$15*10000+H15)&amp;'申込一覧'!$N$11&amp;'申込一覧'!$N$12)</f>
      </c>
      <c r="P15" s="93">
        <f>IF(I15="","",($Q$15*10000+I15)&amp;'申込一覧'!$N$11&amp;'申込一覧'!$N$12)</f>
      </c>
      <c r="Q15">
        <f t="shared" si="0"/>
      </c>
    </row>
    <row r="16" spans="1:17" ht="29.25" customHeight="1">
      <c r="A16" s="94"/>
      <c r="B16" s="95"/>
      <c r="C16" s="95"/>
      <c r="D16" s="102"/>
      <c r="E16" s="103"/>
      <c r="F16" s="103"/>
      <c r="G16" s="103"/>
      <c r="H16" s="103"/>
      <c r="I16" s="104"/>
      <c r="K16" s="93">
        <f>IF(D16="","",($Q$16*10000+D16)&amp;'申込一覧'!$N$11&amp;'申込一覧'!$N$12)</f>
      </c>
      <c r="L16" s="93">
        <f>IF(E16="","",($Q$16*10000+E16)&amp;'申込一覧'!$N$11&amp;'申込一覧'!$N$12)</f>
      </c>
      <c r="M16" s="93">
        <f>IF(F16="","",($Q$16*10000+F16)&amp;'申込一覧'!$N$11&amp;'申込一覧'!$N$12)</f>
      </c>
      <c r="N16" s="93">
        <f>IF(G16="","",($Q$16*10000+G16)&amp;'申込一覧'!$N$11&amp;'申込一覧'!$N$12)</f>
      </c>
      <c r="O16" s="93">
        <f>IF(H16="","",($Q$16*10000+H16)&amp;'申込一覧'!$N$11&amp;'申込一覧'!$N$12)</f>
      </c>
      <c r="P16" s="93">
        <f>IF(I16="","",($Q$16*10000+I16)&amp;'申込一覧'!$N$11&amp;'申込一覧'!$N$12)</f>
      </c>
      <c r="Q16">
        <f t="shared" si="0"/>
      </c>
    </row>
    <row r="17" spans="1:17" ht="29.25" customHeight="1">
      <c r="A17" s="94"/>
      <c r="B17" s="95"/>
      <c r="C17" s="95"/>
      <c r="D17" s="102"/>
      <c r="E17" s="103"/>
      <c r="F17" s="103"/>
      <c r="G17" s="103"/>
      <c r="H17" s="103"/>
      <c r="I17" s="104"/>
      <c r="K17" s="93">
        <f>IF(D17="","",($Q$17*10000+D17)&amp;'申込一覧'!$N$11&amp;'申込一覧'!$N$12)</f>
      </c>
      <c r="L17" s="93">
        <f>IF(E17="","",($Q$17*10000+E17)&amp;'申込一覧'!$N$11&amp;'申込一覧'!$N$12)</f>
      </c>
      <c r="M17" s="93">
        <f>IF(F17="","",($Q$17*10000+F17)&amp;'申込一覧'!$N$11&amp;'申込一覧'!$N$12)</f>
      </c>
      <c r="N17" s="93">
        <f>IF(G17="","",($Q$17*10000+G17)&amp;'申込一覧'!$N$11&amp;'申込一覧'!$N$12)</f>
      </c>
      <c r="O17" s="93">
        <f>IF(H17="","",($Q$17*10000+H17)&amp;'申込一覧'!$N$11&amp;'申込一覧'!$N$12)</f>
      </c>
      <c r="P17" s="93">
        <f>IF(I17="","",($Q$17*10000+I17)&amp;'申込一覧'!$N$11&amp;'申込一覧'!$N$12)</f>
      </c>
      <c r="Q17">
        <f t="shared" si="0"/>
      </c>
    </row>
    <row r="18" spans="1:17" ht="29.25" customHeight="1">
      <c r="A18" s="94"/>
      <c r="B18" s="95"/>
      <c r="C18" s="95"/>
      <c r="D18" s="102"/>
      <c r="E18" s="103"/>
      <c r="F18" s="103"/>
      <c r="G18" s="103"/>
      <c r="H18" s="103"/>
      <c r="I18" s="104"/>
      <c r="K18" s="93">
        <f>IF(D18="","",($Q$18*10000+D18)&amp;'申込一覧'!$N$11&amp;'申込一覧'!$N$12)</f>
      </c>
      <c r="L18" s="93">
        <f>IF(E18="","",($Q$18*10000+E18)&amp;'申込一覧'!$N$11&amp;'申込一覧'!$N$12)</f>
      </c>
      <c r="M18" s="93">
        <f>IF(F18="","",($Q$18*10000+F18)&amp;'申込一覧'!$N$11&amp;'申込一覧'!$N$12)</f>
      </c>
      <c r="N18" s="93">
        <f>IF(G18="","",($Q$18*10000+G18)&amp;'申込一覧'!$N$11&amp;'申込一覧'!$N$12)</f>
      </c>
      <c r="O18" s="93">
        <f>IF(H18="","",($Q$18*10000+H18)&amp;'申込一覧'!$N$11&amp;'申込一覧'!$N$12)</f>
      </c>
      <c r="P18" s="93">
        <f>IF(I18="","",($Q$18*10000+I18)&amp;'申込一覧'!$N$11&amp;'申込一覧'!$N$12)</f>
      </c>
      <c r="Q18">
        <f t="shared" si="0"/>
      </c>
    </row>
    <row r="19" spans="1:17" ht="29.25" customHeight="1">
      <c r="A19" s="94"/>
      <c r="B19" s="95"/>
      <c r="C19" s="95"/>
      <c r="D19" s="102"/>
      <c r="E19" s="103"/>
      <c r="F19" s="103"/>
      <c r="G19" s="103"/>
      <c r="H19" s="103"/>
      <c r="I19" s="104"/>
      <c r="K19" s="93">
        <f>IF(D19="","",($Q$19*10000+D19)&amp;'申込一覧'!$N$11&amp;'申込一覧'!$N$12)</f>
      </c>
      <c r="L19" s="93">
        <f>IF(E19="","",($Q$19*10000+E19)&amp;'申込一覧'!$N$11&amp;'申込一覧'!$N$12)</f>
      </c>
      <c r="M19" s="93">
        <f>IF(F19="","",($Q$19*10000+F19)&amp;'申込一覧'!$N$11&amp;'申込一覧'!$N$12)</f>
      </c>
      <c r="N19" s="93">
        <f>IF(G19="","",($Q$19*10000+G19)&amp;'申込一覧'!$N$11&amp;'申込一覧'!$N$12)</f>
      </c>
      <c r="O19" s="93">
        <f>IF(H19="","",($Q$19*10000+H19)&amp;'申込一覧'!$N$11&amp;'申込一覧'!$N$12)</f>
      </c>
      <c r="P19" s="93">
        <f>IF(I19="","",($Q$19*10000+I19)&amp;'申込一覧'!$N$11&amp;'申込一覧'!$N$12)</f>
      </c>
      <c r="Q19">
        <f t="shared" si="0"/>
      </c>
    </row>
    <row r="20" spans="1:17" ht="29.25" customHeight="1">
      <c r="A20" s="94"/>
      <c r="B20" s="95"/>
      <c r="C20" s="95"/>
      <c r="D20" s="102"/>
      <c r="E20" s="103"/>
      <c r="F20" s="103"/>
      <c r="G20" s="103"/>
      <c r="H20" s="103"/>
      <c r="I20" s="104"/>
      <c r="K20" s="93">
        <f>IF(D20="","",($Q$20*10000+D20)&amp;'申込一覧'!$N$11&amp;'申込一覧'!$N$12)</f>
      </c>
      <c r="L20" s="93">
        <f>IF(E20="","",($Q$20*10000+E20)&amp;'申込一覧'!$N$11&amp;'申込一覧'!$N$12)</f>
      </c>
      <c r="M20" s="93">
        <f>IF(F20="","",($Q$20*10000+F20)&amp;'申込一覧'!$N$11&amp;'申込一覧'!$N$12)</f>
      </c>
      <c r="N20" s="93">
        <f>IF(G20="","",($Q$20*10000+G20)&amp;'申込一覧'!$N$11&amp;'申込一覧'!$N$12)</f>
      </c>
      <c r="O20" s="93">
        <f>IF(H20="","",($Q$20*10000+H20)&amp;'申込一覧'!$N$11&amp;'申込一覧'!$N$12)</f>
      </c>
      <c r="P20" s="93">
        <f>IF(I20="","",($Q$20*10000+I20)&amp;'申込一覧'!$N$11&amp;'申込一覧'!$N$12)</f>
      </c>
      <c r="Q20">
        <f t="shared" si="0"/>
      </c>
    </row>
    <row r="21" spans="1:17" ht="29.25" customHeight="1">
      <c r="A21" s="94"/>
      <c r="B21" s="95"/>
      <c r="C21" s="95"/>
      <c r="D21" s="102"/>
      <c r="E21" s="103"/>
      <c r="F21" s="103"/>
      <c r="G21" s="103"/>
      <c r="H21" s="103"/>
      <c r="I21" s="104"/>
      <c r="K21" s="93">
        <f>IF(D21="","",($Q$21*10000+D21)&amp;'申込一覧'!$N$11&amp;'申込一覧'!$N$12)</f>
      </c>
      <c r="L21" s="93">
        <f>IF(E21="","",($Q$21*10000+E21)&amp;'申込一覧'!$N$11&amp;'申込一覧'!$N$12)</f>
      </c>
      <c r="M21" s="93">
        <f>IF(F21="","",($Q$21*10000+F21)&amp;'申込一覧'!$N$11&amp;'申込一覧'!$N$12)</f>
      </c>
      <c r="N21" s="93">
        <f>IF(G21="","",($Q$21*10000+G21)&amp;'申込一覧'!$N$11&amp;'申込一覧'!$N$12)</f>
      </c>
      <c r="O21" s="93">
        <f>IF(H21="","",($Q$21*10000+H21)&amp;'申込一覧'!$N$11&amp;'申込一覧'!$N$12)</f>
      </c>
      <c r="P21" s="93">
        <f>IF(I21="","",($Q$21*10000+I21)&amp;'申込一覧'!$N$11&amp;'申込一覧'!$N$12)</f>
      </c>
      <c r="Q21">
        <f t="shared" si="0"/>
      </c>
    </row>
    <row r="22" spans="1:17" ht="29.25" customHeight="1">
      <c r="A22" s="94"/>
      <c r="B22" s="95"/>
      <c r="C22" s="95"/>
      <c r="D22" s="102"/>
      <c r="E22" s="103"/>
      <c r="F22" s="103"/>
      <c r="G22" s="103"/>
      <c r="H22" s="103"/>
      <c r="I22" s="104"/>
      <c r="K22" s="93">
        <f>IF(D22="","",($Q$22*10000+D22)&amp;'申込一覧'!$N$11&amp;'申込一覧'!$N$12)</f>
      </c>
      <c r="L22" s="93">
        <f>IF(E22="","",($Q$22*10000+E22)&amp;'申込一覧'!$N$11&amp;'申込一覧'!$N$12)</f>
      </c>
      <c r="M22" s="93">
        <f>IF(F22="","",($Q$22*10000+F22)&amp;'申込一覧'!$N$11&amp;'申込一覧'!$N$12)</f>
      </c>
      <c r="N22" s="93">
        <f>IF(G22="","",($Q$22*10000+G22)&amp;'申込一覧'!$N$11&amp;'申込一覧'!$N$12)</f>
      </c>
      <c r="O22" s="93">
        <f>IF(H22="","",($Q$22*10000+H22)&amp;'申込一覧'!$N$11&amp;'申込一覧'!$N$12)</f>
      </c>
      <c r="P22" s="93">
        <f>IF(I22="","",($Q$22*10000+I22)&amp;'申込一覧'!$N$11&amp;'申込一覧'!$N$12)</f>
      </c>
      <c r="Q22">
        <f t="shared" si="0"/>
      </c>
    </row>
    <row r="23" spans="1:17" ht="29.25" customHeight="1">
      <c r="A23" s="94"/>
      <c r="B23" s="95"/>
      <c r="C23" s="95"/>
      <c r="D23" s="102"/>
      <c r="E23" s="103"/>
      <c r="F23" s="103"/>
      <c r="G23" s="103"/>
      <c r="H23" s="103"/>
      <c r="I23" s="104"/>
      <c r="K23" s="93">
        <f>IF(D23="","",($Q$23*10000+D23)&amp;'申込一覧'!$N$11&amp;'申込一覧'!$N$12)</f>
      </c>
      <c r="L23" s="93">
        <f>IF(E23="","",($Q$23*10000+E23)&amp;'申込一覧'!$N$11&amp;'申込一覧'!$N$12)</f>
      </c>
      <c r="M23" s="93">
        <f>IF(F23="","",($Q$23*10000+F23)&amp;'申込一覧'!$N$11&amp;'申込一覧'!$N$12)</f>
      </c>
      <c r="N23" s="93">
        <f>IF(G23="","",($Q$23*10000+G23)&amp;'申込一覧'!$N$11&amp;'申込一覧'!$N$12)</f>
      </c>
      <c r="O23" s="93">
        <f>IF(H23="","",($Q$23*10000+H23)&amp;'申込一覧'!$N$11&amp;'申込一覧'!$N$12)</f>
      </c>
      <c r="P23" s="93">
        <f>IF(I23="","",($Q$23*10000+I23)&amp;'申込一覧'!$N$11&amp;'申込一覧'!$N$12)</f>
      </c>
      <c r="Q23">
        <f t="shared" si="0"/>
      </c>
    </row>
    <row r="24" spans="1:17" ht="29.25" customHeight="1">
      <c r="A24" s="94"/>
      <c r="B24" s="95"/>
      <c r="C24" s="95"/>
      <c r="D24" s="102"/>
      <c r="E24" s="103"/>
      <c r="F24" s="103"/>
      <c r="G24" s="103"/>
      <c r="H24" s="103"/>
      <c r="I24" s="104"/>
      <c r="K24" s="93">
        <f>IF(D24="","",($Q$24*10000+D24)&amp;'申込一覧'!$N$11&amp;'申込一覧'!$N$12)</f>
      </c>
      <c r="L24" s="93">
        <f>IF(E24="","",($Q$24*10000+E24)&amp;'申込一覧'!$N$11&amp;'申込一覧'!$N$12)</f>
      </c>
      <c r="M24" s="93">
        <f>IF(F24="","",($Q$24*10000+F24)&amp;'申込一覧'!$N$11&amp;'申込一覧'!$N$12)</f>
      </c>
      <c r="N24" s="93">
        <f>IF(G24="","",($Q$24*10000+G24)&amp;'申込一覧'!$N$11&amp;'申込一覧'!$N$12)</f>
      </c>
      <c r="O24" s="93">
        <f>IF(H24="","",($Q$24*10000+H24)&amp;'申込一覧'!$N$11&amp;'申込一覧'!$N$12)</f>
      </c>
      <c r="P24" s="93">
        <f>IF(I24="","",($Q$24*10000+I24)&amp;'申込一覧'!$N$11&amp;'申込一覧'!$N$12)</f>
      </c>
      <c r="Q24">
        <f t="shared" si="0"/>
      </c>
    </row>
    <row r="25" spans="1:17" ht="29.25" customHeight="1">
      <c r="A25" s="94"/>
      <c r="B25" s="95"/>
      <c r="C25" s="95"/>
      <c r="D25" s="102"/>
      <c r="E25" s="103"/>
      <c r="F25" s="103"/>
      <c r="G25" s="103"/>
      <c r="H25" s="103"/>
      <c r="I25" s="104"/>
      <c r="K25" s="93">
        <f>IF(D25="","",($Q$25*10000+D25)&amp;'申込一覧'!$N$11&amp;'申込一覧'!$N$12)</f>
      </c>
      <c r="L25" s="93">
        <f>IF(E25="","",($Q$25*10000+E25)&amp;'申込一覧'!$N$11&amp;'申込一覧'!$N$12)</f>
      </c>
      <c r="M25" s="93">
        <f>IF(F25="","",($Q$25*10000+F25)&amp;'申込一覧'!$N$11&amp;'申込一覧'!$N$12)</f>
      </c>
      <c r="N25" s="93">
        <f>IF(G25="","",($Q$25*10000+G25)&amp;'申込一覧'!$N$11&amp;'申込一覧'!$N$12)</f>
      </c>
      <c r="O25" s="93">
        <f>IF(H25="","",($Q$25*10000+H25)&amp;'申込一覧'!$N$11&amp;'申込一覧'!$N$12)</f>
      </c>
      <c r="P25" s="93">
        <f>IF(I25="","",($Q$25*10000+I25)&amp;'申込一覧'!$N$11&amp;'申込一覧'!$N$12)</f>
      </c>
      <c r="Q25">
        <f t="shared" si="0"/>
      </c>
    </row>
    <row r="26" spans="1:17" ht="29.25" customHeight="1">
      <c r="A26" s="94"/>
      <c r="B26" s="95"/>
      <c r="C26" s="95"/>
      <c r="D26" s="102"/>
      <c r="E26" s="103"/>
      <c r="F26" s="103"/>
      <c r="G26" s="103"/>
      <c r="H26" s="103"/>
      <c r="I26" s="104"/>
      <c r="K26" s="93">
        <f>IF(D26="","",($Q$26*10000+D26)&amp;'申込一覧'!$N$11&amp;'申込一覧'!$N$12)</f>
      </c>
      <c r="L26" s="93">
        <f>IF(E26="","",($Q$26*10000+E26)&amp;'申込一覧'!$N$11&amp;'申込一覧'!$N$12)</f>
      </c>
      <c r="M26" s="93">
        <f>IF(F26="","",($Q$26*10000+F26)&amp;'申込一覧'!$N$11&amp;'申込一覧'!$N$12)</f>
      </c>
      <c r="N26" s="93">
        <f>IF(G26="","",($Q$26*10000+G26)&amp;'申込一覧'!$N$11&amp;'申込一覧'!$N$12)</f>
      </c>
      <c r="O26" s="93">
        <f>IF(H26="","",($Q$26*10000+H26)&amp;'申込一覧'!$N$11&amp;'申込一覧'!$N$12)</f>
      </c>
      <c r="P26" s="93">
        <f>IF(I26="","",($Q$26*10000+I26)&amp;'申込一覧'!$N$11&amp;'申込一覧'!$N$12)</f>
      </c>
      <c r="Q26">
        <f t="shared" si="0"/>
      </c>
    </row>
    <row r="27" spans="11:16" ht="12.75">
      <c r="K27" s="93">
        <f>IF(D27="","",($Q$13*10000+D27)&amp;'申込一覧'!$N$11&amp;'申込一覧'!$N$12)</f>
      </c>
      <c r="L27" s="93">
        <f>IF(E27="","",($Q$13*10000+E27)&amp;'申込一覧'!$N$11&amp;'申込一覧'!$N$12)</f>
      </c>
      <c r="M27" s="93">
        <f>IF(F27="","",($Q$13*10000+F27)&amp;'申込一覧'!$N$11&amp;'申込一覧'!$N$12)</f>
      </c>
      <c r="N27" s="93">
        <f>IF(G27="","",($Q$13*10000+G27)&amp;'申込一覧'!$N$11&amp;'申込一覧'!$N$12)</f>
      </c>
      <c r="O27" s="93">
        <f>IF(H27="","",($Q$13*10000+H27)&amp;'申込一覧'!$N$11&amp;'申込一覧'!$N$12)</f>
      </c>
      <c r="P27" s="93">
        <f>IF(I27="","",($Q$13*10000+I27)&amp;'申込一覧'!$N$11&amp;'申込一覧'!$N$12)</f>
      </c>
    </row>
    <row r="28" spans="11:16" ht="12.75">
      <c r="K28" s="93">
        <f>IF(D28="","",($Q$13*10000+D28)&amp;'申込一覧'!$N$11&amp;'申込一覧'!$N$12)</f>
      </c>
      <c r="L28" s="93">
        <f>IF(E28="","",($Q$13*10000+E28)&amp;'申込一覧'!$N$11&amp;'申込一覧'!$N$12)</f>
      </c>
      <c r="M28" s="93">
        <f>IF(F28="","",($Q$13*10000+F28)&amp;'申込一覧'!$N$11&amp;'申込一覧'!$N$12)</f>
      </c>
      <c r="N28" s="93">
        <f>IF(G28="","",($Q$13*10000+G28)&amp;'申込一覧'!$N$11&amp;'申込一覧'!$N$12)</f>
      </c>
      <c r="O28" s="93">
        <f>IF(H28="","",($Q$13*10000+H28)&amp;'申込一覧'!$N$11&amp;'申込一覧'!$N$12)</f>
      </c>
      <c r="P28" s="93">
        <f>IF(I28="","",($Q$13*10000+I28)&amp;'申込一覧'!$N$11&amp;'申込一覧'!$N$12)</f>
      </c>
    </row>
    <row r="29" spans="11:16" ht="12.75">
      <c r="K29" s="93">
        <f>IF(D29="","",($Q$13*10000+D29)&amp;'申込一覧'!$N$11&amp;'申込一覧'!$N$12)</f>
      </c>
      <c r="L29" s="93">
        <f>IF(E29="","",($Q$13*10000+E29)&amp;'申込一覧'!$N$11&amp;'申込一覧'!$N$12)</f>
      </c>
      <c r="M29" s="93">
        <f>IF(F29="","",($Q$13*10000+F29)&amp;'申込一覧'!$N$11&amp;'申込一覧'!$N$12)</f>
      </c>
      <c r="N29" s="93">
        <f>IF(G29="","",($Q$13*10000+G29)&amp;'申込一覧'!$N$11&amp;'申込一覧'!$N$12)</f>
      </c>
      <c r="O29" s="93">
        <f>IF(H29="","",($Q$13*10000+H29)&amp;'申込一覧'!$N$11&amp;'申込一覧'!$N$12)</f>
      </c>
      <c r="P29" s="93">
        <f>IF(I29="","",($Q$13*10000+I29)&amp;'申込一覧'!$N$11&amp;'申込一覧'!$N$12)</f>
      </c>
    </row>
  </sheetData>
  <sheetProtection/>
  <mergeCells count="6">
    <mergeCell ref="A8:I8"/>
    <mergeCell ref="A1:I1"/>
    <mergeCell ref="G3:I3"/>
    <mergeCell ref="A6:I6"/>
    <mergeCell ref="A7:I7"/>
    <mergeCell ref="A5:I5"/>
  </mergeCells>
  <dataValidations count="3">
    <dataValidation type="list" allowBlank="1" showInputMessage="1" showErrorMessage="1" sqref="A12:A26">
      <formula1>リレー</formula1>
    </dataValidation>
    <dataValidation type="list" allowBlank="1" showInputMessage="1" showErrorMessage="1" sqref="B12:B26">
      <formula1>複数リレー</formula1>
    </dataValidation>
    <dataValidation type="list" showDropDown="1" showInputMessage="1" showErrorMessage="1" errorTitle="リレーメンバー" error="申込み一覧に登録したナンバーを入力してください。" sqref="D15:I26 F14:I14 D14 D12:I13">
      <formula1>ﾅﾝﾊﾞｰ</formula1>
    </dataValidation>
  </dataValidation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16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11.875" style="76" bestFit="1" customWidth="1"/>
    <col min="2" max="2" width="10.50390625" style="76" bestFit="1" customWidth="1"/>
    <col min="3" max="3" width="3.625" style="76" bestFit="1" customWidth="1"/>
    <col min="4" max="4" width="10.50390625" style="76" bestFit="1" customWidth="1"/>
    <col min="5" max="5" width="3.75390625" style="76" bestFit="1" customWidth="1"/>
    <col min="6" max="6" width="6.50390625" style="76" bestFit="1" customWidth="1"/>
    <col min="7" max="12" width="10.50390625" style="76" bestFit="1" customWidth="1"/>
    <col min="13" max="16384" width="9.00390625" style="76" customWidth="1"/>
  </cols>
  <sheetData>
    <row r="1" spans="2:12" ht="12.75">
      <c r="B1" s="76" t="s">
        <v>67</v>
      </c>
      <c r="C1" s="76" t="s">
        <v>75</v>
      </c>
      <c r="D1" s="76" t="s">
        <v>68</v>
      </c>
      <c r="E1" s="76" t="s">
        <v>69</v>
      </c>
      <c r="F1" s="76" t="s">
        <v>166</v>
      </c>
      <c r="G1" s="76" t="s">
        <v>76</v>
      </c>
      <c r="H1" s="76" t="s">
        <v>77</v>
      </c>
      <c r="I1" s="76" t="s">
        <v>78</v>
      </c>
      <c r="J1" s="76" t="s">
        <v>167</v>
      </c>
      <c r="K1" s="76" t="s">
        <v>168</v>
      </c>
      <c r="L1" s="76" t="s">
        <v>169</v>
      </c>
    </row>
    <row r="2" spans="1:12" ht="12.75">
      <c r="A2" s="76">
        <f>IF(リレー!A12="","",リレー!A12)</f>
      </c>
      <c r="B2" s="76">
        <f>IF(リレー!A12="","",リレー!$G$3&amp;リレー!B12)</f>
      </c>
      <c r="D2" s="76">
        <f>IF(リレー!A12="","",リレー!$G$3&amp;リレー!B12)</f>
      </c>
      <c r="F2" s="76">
        <f>IF(リレー!C12="","",リレー!C12)</f>
      </c>
      <c r="G2" s="76">
        <f>IF(リレー!D12="","",リレー!K12)</f>
      </c>
      <c r="H2" s="76">
        <f>IF(リレー!E12="","",リレー!L12)</f>
      </c>
      <c r="I2" s="76">
        <f>IF(リレー!F12="","",リレー!M12)</f>
      </c>
      <c r="J2" s="76">
        <f>IF(リレー!G12="","",リレー!N12)</f>
      </c>
      <c r="K2" s="76">
        <f>IF(リレー!H12="","",リレー!O12)</f>
      </c>
      <c r="L2" s="76">
        <f>IF(リレー!I12="","",リレー!P12)</f>
      </c>
    </row>
    <row r="3" spans="1:12" ht="12.75">
      <c r="A3" s="76">
        <f>IF(リレー!A13="","",リレー!A13)</f>
      </c>
      <c r="B3" s="76">
        <f>IF(リレー!A13="","",リレー!$G$3&amp;リレー!B13)</f>
      </c>
      <c r="D3" s="76">
        <f>IF(リレー!A13="","",リレー!$G$3&amp;リレー!B13)</f>
      </c>
      <c r="F3" s="76">
        <f>IF(リレー!C13="","",リレー!C13)</f>
      </c>
      <c r="G3" s="76">
        <f>IF(リレー!D13="","",リレー!K13)</f>
      </c>
      <c r="H3" s="76">
        <f>IF(リレー!E13="","",リレー!L13)</f>
      </c>
      <c r="I3" s="76">
        <f>IF(リレー!F13="","",リレー!M13)</f>
      </c>
      <c r="J3" s="76">
        <f>IF(リレー!G13="","",リレー!N13)</f>
      </c>
      <c r="K3" s="76">
        <f>IF(リレー!H13="","",リレー!O13)</f>
      </c>
      <c r="L3" s="76">
        <f>IF(リレー!I13="","",リレー!P13)</f>
      </c>
    </row>
    <row r="4" spans="1:12" ht="12.75">
      <c r="A4" s="76">
        <f>IF(リレー!A14="","",リレー!A14)</f>
      </c>
      <c r="B4" s="76">
        <f>IF(リレー!A14="","",リレー!$G$3&amp;リレー!B14)</f>
      </c>
      <c r="D4" s="76">
        <f>IF(リレー!A14="","",リレー!$G$3&amp;リレー!B14)</f>
      </c>
      <c r="F4" s="76">
        <f>IF(リレー!C14="","",リレー!C14)</f>
      </c>
      <c r="G4" s="76">
        <f>IF(リレー!D14="","",リレー!K14)</f>
      </c>
      <c r="H4" s="76">
        <f>IF(リレー!E14="","",リレー!L14)</f>
      </c>
      <c r="I4" s="76">
        <f>IF(リレー!F14="","",リレー!M14)</f>
      </c>
      <c r="J4" s="76">
        <f>IF(リレー!G14="","",リレー!N14)</f>
      </c>
      <c r="K4" s="76">
        <f>IF(リレー!H14="","",リレー!O14)</f>
      </c>
      <c r="L4" s="76">
        <f>IF(リレー!I14="","",リレー!P14)</f>
      </c>
    </row>
    <row r="5" spans="1:12" ht="12.75">
      <c r="A5" s="76">
        <f>IF(リレー!A15="","",リレー!A15)</f>
      </c>
      <c r="B5" s="76">
        <f>IF(リレー!A15="","",リレー!$G$3&amp;リレー!B15)</f>
      </c>
      <c r="D5" s="76">
        <f>IF(リレー!A15="","",リレー!$G$3&amp;リレー!B15)</f>
      </c>
      <c r="F5" s="76">
        <f>IF(リレー!C15="","",リレー!C15)</f>
      </c>
      <c r="G5" s="76">
        <f>IF(リレー!D15="","",リレー!K15)</f>
      </c>
      <c r="H5" s="76">
        <f>IF(リレー!E15="","",リレー!L15)</f>
      </c>
      <c r="I5" s="76">
        <f>IF(リレー!F15="","",リレー!M15)</f>
      </c>
      <c r="J5" s="76">
        <f>IF(リレー!G15="","",リレー!N15)</f>
      </c>
      <c r="K5" s="76">
        <f>IF(リレー!H15="","",リレー!O15)</f>
      </c>
      <c r="L5" s="76">
        <f>IF(リレー!I15="","",リレー!P15)</f>
      </c>
    </row>
    <row r="6" spans="1:12" ht="12.75">
      <c r="A6" s="76">
        <f>IF(リレー!A16="","",リレー!A16)</f>
      </c>
      <c r="B6" s="76">
        <f>IF(リレー!A16="","",リレー!$G$3&amp;リレー!B16)</f>
      </c>
      <c r="D6" s="76">
        <f>IF(リレー!A16="","",リレー!$G$3&amp;リレー!B16)</f>
      </c>
      <c r="F6" s="76">
        <f>IF(リレー!C16="","",リレー!C16)</f>
      </c>
      <c r="G6" s="76">
        <f>IF(リレー!D16="","",リレー!K16)</f>
      </c>
      <c r="H6" s="76">
        <f>IF(リレー!E16="","",リレー!L16)</f>
      </c>
      <c r="I6" s="76">
        <f>IF(リレー!F16="","",リレー!M16)</f>
      </c>
      <c r="J6" s="76">
        <f>IF(リレー!G16="","",リレー!N16)</f>
      </c>
      <c r="K6" s="76">
        <f>IF(リレー!H16="","",リレー!O16)</f>
      </c>
      <c r="L6" s="76">
        <f>IF(リレー!I16="","",リレー!P16)</f>
      </c>
    </row>
    <row r="7" spans="1:12" ht="12.75">
      <c r="A7" s="76">
        <f>IF(リレー!A17="","",リレー!A17)</f>
      </c>
      <c r="B7" s="76">
        <f>IF(リレー!A17="","",リレー!$G$3&amp;リレー!B17)</f>
      </c>
      <c r="D7" s="76">
        <f>IF(リレー!A17="","",リレー!$G$3&amp;リレー!B17)</f>
      </c>
      <c r="F7" s="76">
        <f>IF(リレー!C17="","",リレー!C17)</f>
      </c>
      <c r="G7" s="76">
        <f>IF(リレー!D17="","",リレー!K17)</f>
      </c>
      <c r="H7" s="76">
        <f>IF(リレー!E17="","",リレー!L17)</f>
      </c>
      <c r="I7" s="76">
        <f>IF(リレー!F17="","",リレー!M17)</f>
      </c>
      <c r="J7" s="76">
        <f>IF(リレー!G17="","",リレー!N17)</f>
      </c>
      <c r="K7" s="76">
        <f>IF(リレー!H17="","",リレー!O17)</f>
      </c>
      <c r="L7" s="76">
        <f>IF(リレー!I17="","",リレー!P17)</f>
      </c>
    </row>
    <row r="8" spans="1:12" ht="12.75">
      <c r="A8" s="76">
        <f>IF(リレー!A18="","",リレー!A18)</f>
      </c>
      <c r="B8" s="76">
        <f>IF(リレー!A18="","",リレー!$G$3&amp;リレー!B18)</f>
      </c>
      <c r="D8" s="76">
        <f>IF(リレー!A18="","",リレー!$G$3&amp;リレー!B18)</f>
      </c>
      <c r="F8" s="76">
        <f>IF(リレー!C18="","",リレー!C18)</f>
      </c>
      <c r="G8" s="76">
        <f>IF(リレー!D18="","",リレー!K18)</f>
      </c>
      <c r="H8" s="76">
        <f>IF(リレー!E18="","",リレー!L18)</f>
      </c>
      <c r="I8" s="76">
        <f>IF(リレー!F18="","",リレー!M18)</f>
      </c>
      <c r="J8" s="76">
        <f>IF(リレー!G18="","",リレー!N18)</f>
      </c>
      <c r="K8" s="76">
        <f>IF(リレー!H18="","",リレー!O18)</f>
      </c>
      <c r="L8" s="76">
        <f>IF(リレー!I18="","",リレー!P18)</f>
      </c>
    </row>
    <row r="9" spans="1:12" ht="12.75">
      <c r="A9" s="76">
        <f>IF(リレー!A19="","",リレー!A19)</f>
      </c>
      <c r="B9" s="76">
        <f>IF(リレー!A19="","",リレー!$G$3&amp;リレー!B19)</f>
      </c>
      <c r="D9" s="76">
        <f>IF(リレー!A19="","",リレー!$G$3&amp;リレー!B19)</f>
      </c>
      <c r="F9" s="76">
        <f>IF(リレー!C19="","",リレー!C19)</f>
      </c>
      <c r="G9" s="76">
        <f>IF(リレー!D19="","",リレー!K19)</f>
      </c>
      <c r="H9" s="76">
        <f>IF(リレー!E19="","",リレー!L19)</f>
      </c>
      <c r="I9" s="76">
        <f>IF(リレー!F19="","",リレー!M19)</f>
      </c>
      <c r="J9" s="76">
        <f>IF(リレー!G19="","",リレー!N19)</f>
      </c>
      <c r="K9" s="76">
        <f>IF(リレー!H19="","",リレー!O19)</f>
      </c>
      <c r="L9" s="76">
        <f>IF(リレー!I19="","",リレー!P19)</f>
      </c>
    </row>
    <row r="10" spans="1:12" ht="12.75">
      <c r="A10" s="76">
        <f>IF(リレー!A20="","",リレー!A20)</f>
      </c>
      <c r="B10" s="76">
        <f>IF(リレー!A20="","",リレー!$G$3&amp;リレー!B20)</f>
      </c>
      <c r="D10" s="76">
        <f>IF(リレー!A20="","",リレー!$G$3&amp;リレー!B20)</f>
      </c>
      <c r="F10" s="76">
        <f>IF(リレー!C20="","",リレー!C20)</f>
      </c>
      <c r="G10" s="76">
        <f>IF(リレー!D20="","",リレー!K20)</f>
      </c>
      <c r="H10" s="76">
        <f>IF(リレー!E20="","",リレー!L20)</f>
      </c>
      <c r="I10" s="76">
        <f>IF(リレー!F20="","",リレー!M20)</f>
      </c>
      <c r="J10" s="76">
        <f>IF(リレー!G20="","",リレー!N20)</f>
      </c>
      <c r="K10" s="76">
        <f>IF(リレー!H20="","",リレー!O20)</f>
      </c>
      <c r="L10" s="76">
        <f>IF(リレー!I20="","",リレー!P20)</f>
      </c>
    </row>
    <row r="11" spans="1:12" ht="12.75">
      <c r="A11" s="76">
        <f>IF(リレー!A21="","",リレー!A21)</f>
      </c>
      <c r="B11" s="76">
        <f>IF(リレー!A21="","",リレー!$G$3&amp;リレー!B21)</f>
      </c>
      <c r="D11" s="76">
        <f>IF(リレー!A21="","",リレー!$G$3&amp;リレー!B21)</f>
      </c>
      <c r="F11" s="76">
        <f>IF(リレー!C21="","",リレー!C21)</f>
      </c>
      <c r="G11" s="76">
        <f>IF(リレー!D21="","",リレー!K21)</f>
      </c>
      <c r="H11" s="76">
        <f>IF(リレー!E21="","",リレー!L21)</f>
      </c>
      <c r="I11" s="76">
        <f>IF(リレー!F21="","",リレー!M21)</f>
      </c>
      <c r="J11" s="76">
        <f>IF(リレー!G21="","",リレー!N21)</f>
      </c>
      <c r="K11" s="76">
        <f>IF(リレー!H21="","",リレー!O21)</f>
      </c>
      <c r="L11" s="76">
        <f>IF(リレー!I21="","",リレー!P21)</f>
      </c>
    </row>
    <row r="12" spans="1:12" ht="12.75">
      <c r="A12" s="76">
        <f>IF(リレー!A22="","",リレー!A22)</f>
      </c>
      <c r="B12" s="76">
        <f>IF(リレー!A22="","",リレー!$G$3&amp;リレー!B22)</f>
      </c>
      <c r="D12" s="76">
        <f>IF(リレー!A22="","",リレー!$G$3&amp;リレー!B22)</f>
      </c>
      <c r="F12" s="76">
        <f>IF(リレー!C22="","",リレー!C22)</f>
      </c>
      <c r="G12" s="76">
        <f>IF(リレー!D22="","",リレー!K22)</f>
      </c>
      <c r="H12" s="76">
        <f>IF(リレー!E22="","",リレー!L22)</f>
      </c>
      <c r="I12" s="76">
        <f>IF(リレー!F22="","",リレー!M22)</f>
      </c>
      <c r="J12" s="76">
        <f>IF(リレー!G22="","",リレー!N22)</f>
      </c>
      <c r="K12" s="76">
        <f>IF(リレー!H22="","",リレー!O22)</f>
      </c>
      <c r="L12" s="76">
        <f>IF(リレー!I22="","",リレー!P22)</f>
      </c>
    </row>
    <row r="13" spans="1:12" ht="12.75">
      <c r="A13" s="76">
        <f>IF(リレー!A23="","",リレー!A23)</f>
      </c>
      <c r="B13" s="76">
        <f>IF(リレー!A23="","",リレー!$G$3&amp;リレー!B23)</f>
      </c>
      <c r="D13" s="76">
        <f>IF(リレー!A23="","",リレー!$G$3&amp;リレー!B23)</f>
      </c>
      <c r="F13" s="76">
        <f>IF(リレー!C23="","",リレー!C23)</f>
      </c>
      <c r="G13" s="76">
        <f>IF(リレー!D23="","",リレー!K23)</f>
      </c>
      <c r="H13" s="76">
        <f>IF(リレー!E23="","",リレー!L23)</f>
      </c>
      <c r="I13" s="76">
        <f>IF(リレー!F23="","",リレー!M23)</f>
      </c>
      <c r="J13" s="76">
        <f>IF(リレー!G23="","",リレー!N23)</f>
      </c>
      <c r="K13" s="76">
        <f>IF(リレー!H23="","",リレー!O23)</f>
      </c>
      <c r="L13" s="76">
        <f>IF(リレー!I23="","",リレー!P23)</f>
      </c>
    </row>
    <row r="14" spans="1:12" ht="12.75">
      <c r="A14" s="76">
        <f>IF(リレー!A24="","",リレー!A24)</f>
      </c>
      <c r="B14" s="76">
        <f>IF(リレー!A24="","",リレー!$G$3&amp;リレー!B24)</f>
      </c>
      <c r="D14" s="76">
        <f>IF(リレー!A24="","",リレー!$G$3&amp;リレー!B24)</f>
      </c>
      <c r="F14" s="76">
        <f>IF(リレー!C24="","",リレー!C24)</f>
      </c>
      <c r="G14" s="76">
        <f>IF(リレー!D24="","",リレー!K24)</f>
      </c>
      <c r="H14" s="76">
        <f>IF(リレー!E24="","",リレー!L24)</f>
      </c>
      <c r="I14" s="76">
        <f>IF(リレー!F24="","",リレー!M24)</f>
      </c>
      <c r="J14" s="76">
        <f>IF(リレー!G24="","",リレー!N24)</f>
      </c>
      <c r="K14" s="76">
        <f>IF(リレー!H24="","",リレー!O24)</f>
      </c>
      <c r="L14" s="76">
        <f>IF(リレー!I24="","",リレー!P24)</f>
      </c>
    </row>
    <row r="15" spans="1:12" ht="12.75">
      <c r="A15" s="76">
        <f>IF(リレー!A25="","",リレー!A25)</f>
      </c>
      <c r="B15" s="76">
        <f>IF(リレー!A25="","",リレー!$G$3&amp;リレー!B25)</f>
      </c>
      <c r="D15" s="76">
        <f>IF(リレー!A25="","",リレー!$G$3&amp;リレー!B25)</f>
      </c>
      <c r="F15" s="76">
        <f>IF(リレー!C25="","",リレー!C25)</f>
      </c>
      <c r="G15" s="76">
        <f>IF(リレー!D25="","",リレー!K25)</f>
      </c>
      <c r="H15" s="76">
        <f>IF(リレー!E25="","",リレー!L25)</f>
      </c>
      <c r="I15" s="76">
        <f>IF(リレー!F25="","",リレー!M25)</f>
      </c>
      <c r="J15" s="76">
        <f>IF(リレー!G25="","",リレー!N25)</f>
      </c>
      <c r="K15" s="76">
        <f>IF(リレー!H25="","",リレー!O25)</f>
      </c>
      <c r="L15" s="76">
        <f>IF(リレー!I25="","",リレー!P25)</f>
      </c>
    </row>
    <row r="16" spans="1:12" ht="12.75">
      <c r="A16" s="76">
        <f>IF(リレー!A26="","",リレー!A26)</f>
      </c>
      <c r="B16" s="76">
        <f>IF(リレー!A26="","",リレー!$G$3&amp;リレー!B26)</f>
      </c>
      <c r="D16" s="76">
        <f>IF(リレー!A26="","",リレー!$G$3&amp;リレー!B26)</f>
      </c>
      <c r="F16" s="76">
        <f>IF(リレー!C26="","",リレー!C26)</f>
      </c>
      <c r="G16" s="76">
        <f>IF(リレー!D26="","",リレー!K26)</f>
      </c>
      <c r="H16" s="76">
        <f>IF(リレー!E26="","",リレー!L26)</f>
      </c>
      <c r="I16" s="76">
        <f>IF(リレー!F26="","",リレー!M26)</f>
      </c>
      <c r="J16" s="76">
        <f>IF(リレー!G26="","",リレー!N26)</f>
      </c>
      <c r="K16" s="76">
        <f>IF(リレー!H26="","",リレー!O26)</f>
      </c>
      <c r="L16" s="76">
        <f>IF(リレー!I26="","",リレー!P26)</f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10.50390625" style="0" bestFit="1" customWidth="1"/>
    <col min="2" max="2" width="14.875" style="0" bestFit="1" customWidth="1"/>
    <col min="3" max="3" width="8.125" style="0" bestFit="1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6.50390625" style="0" bestFit="1" customWidth="1"/>
    <col min="10" max="12" width="14.625" style="0" bestFit="1" customWidth="1"/>
  </cols>
  <sheetData>
    <row r="1" spans="1:13" s="2" customFormat="1" ht="12.75">
      <c r="A1" s="2" t="s">
        <v>67</v>
      </c>
      <c r="B1" s="2" t="s">
        <v>68</v>
      </c>
      <c r="C1" s="2" t="s">
        <v>69</v>
      </c>
      <c r="D1" s="2" t="s">
        <v>70</v>
      </c>
      <c r="E1" s="3" t="s">
        <v>71</v>
      </c>
      <c r="F1" s="2" t="s">
        <v>72</v>
      </c>
      <c r="G1" s="2" t="s">
        <v>73</v>
      </c>
      <c r="H1" s="2" t="s">
        <v>74</v>
      </c>
      <c r="I1" s="2" t="s">
        <v>75</v>
      </c>
      <c r="J1" s="4" t="s">
        <v>76</v>
      </c>
      <c r="K1" s="4" t="s">
        <v>77</v>
      </c>
      <c r="L1" s="4" t="s">
        <v>78</v>
      </c>
      <c r="M1" s="5"/>
    </row>
    <row r="2" spans="1:13" ht="12.75">
      <c r="A2">
        <f>IF('申込一覧'!B18="","",'申込一覧'!F18*10000+'申込一覧'!B18&amp;'申込一覧'!$N$11&amp;E2)</f>
      </c>
      <c r="B2">
        <f>IF('申込一覧'!C18="","",'申込一覧'!C18&amp;IF('申込一覧'!E18="","","("&amp;'申込一覧'!E18&amp;")"))</f>
      </c>
      <c r="C2">
        <f>IF('申込一覧'!D18="","",'申込一覧'!D18)</f>
      </c>
      <c r="D2">
        <f>IF('申込一覧'!F18="","",'申込一覧'!F18)</f>
      </c>
      <c r="E2">
        <f>IF('申込一覧'!B18="","",INDEX(RIGHTB('名前'!$W$4:$W$52,2),MATCH('申込一覧'!G18,県名_個人,0)))</f>
      </c>
      <c r="F2">
        <f>IF('申込一覧'!B18="","",'申込一覧'!$F$9)</f>
      </c>
      <c r="G2">
        <f>IF('申込一覧'!B18="","",0)</f>
      </c>
      <c r="H2">
        <f>IF('申込一覧'!B18="","",0)</f>
      </c>
      <c r="I2">
        <f>IF('申込一覧'!B18="","",'申込一覧'!B18)</f>
      </c>
      <c r="J2">
        <f>IF('申込一覧'!H18="","",INDEX('名前'!$S$4:$S$55,MATCH('申込一覧'!H18,'名前'!$T$4:$T$55,0))&amp;" "&amp;IF('申込一覧'!O18=1,RIGHTB(10000000+'申込一覧'!I18,7),RIGHTB(100000+'申込一覧'!I18,5)))</f>
      </c>
      <c r="K2">
        <f>IF('申込一覧'!J18="","",INDEX('名前'!$S$4:$S$55,MATCH('申込一覧'!J18,'名前'!$T$4:$T$55,0))&amp;" "&amp;IF('申込一覧'!P18=1,RIGHTB(10000000+'申込一覧'!K18,7),RIGHTB(100000+'申込一覧'!K18,5)))</f>
      </c>
      <c r="M2">
        <f>IF('申込一覧'!B18="","",'申込一覧'!F18*10000+'申込一覧'!B18)</f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13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14.375" style="0" bestFit="1" customWidth="1"/>
    <col min="2" max="11" width="6.875" style="0" customWidth="1"/>
    <col min="12" max="12" width="7.50390625" style="0" bestFit="1" customWidth="1"/>
    <col min="13" max="13" width="4.50390625" style="0" bestFit="1" customWidth="1"/>
    <col min="14" max="14" width="8.25390625" style="0" bestFit="1" customWidth="1"/>
  </cols>
  <sheetData>
    <row r="1" spans="1:14" s="2" customFormat="1" ht="12.75">
      <c r="A1" s="209" t="s">
        <v>137</v>
      </c>
      <c r="B1" s="213" t="s">
        <v>61</v>
      </c>
      <c r="C1" s="214"/>
      <c r="D1" s="213" t="s">
        <v>55</v>
      </c>
      <c r="E1" s="214"/>
      <c r="F1" s="217" t="s">
        <v>138</v>
      </c>
      <c r="G1" s="211"/>
      <c r="H1" s="217" t="s">
        <v>139</v>
      </c>
      <c r="I1" s="211"/>
      <c r="J1" s="218" t="s">
        <v>140</v>
      </c>
      <c r="K1" s="219"/>
      <c r="L1" s="209" t="s">
        <v>141</v>
      </c>
      <c r="M1" s="209" t="s">
        <v>142</v>
      </c>
      <c r="N1" s="211" t="s">
        <v>143</v>
      </c>
    </row>
    <row r="2" spans="1:14" ht="12.75">
      <c r="A2" s="210"/>
      <c r="B2" s="215"/>
      <c r="C2" s="216"/>
      <c r="D2" s="44" t="s">
        <v>50</v>
      </c>
      <c r="E2" s="45" t="s">
        <v>53</v>
      </c>
      <c r="F2" s="44" t="s">
        <v>144</v>
      </c>
      <c r="G2" s="45" t="s">
        <v>145</v>
      </c>
      <c r="H2" s="46" t="s">
        <v>144</v>
      </c>
      <c r="I2" s="47" t="s">
        <v>145</v>
      </c>
      <c r="J2" s="46" t="s">
        <v>146</v>
      </c>
      <c r="K2" s="48" t="s">
        <v>145</v>
      </c>
      <c r="L2" s="210"/>
      <c r="M2" s="210"/>
      <c r="N2" s="212"/>
    </row>
    <row r="3" spans="1:15" ht="42" customHeight="1">
      <c r="A3" s="50">
        <f>'申込一覧'!C4</f>
        <v>0</v>
      </c>
      <c r="B3" s="51">
        <f>'申込一覧'!K9</f>
        <v>0</v>
      </c>
      <c r="C3" s="52" t="str">
        <f>LEFTB('申込一覧'!N11,1)</f>
        <v>7</v>
      </c>
      <c r="D3" s="51">
        <f>'申込一覧'!D12</f>
        <v>0</v>
      </c>
      <c r="E3" s="53">
        <f>'申込一覧'!G12</f>
        <v>0</v>
      </c>
      <c r="F3" s="51">
        <f>'申込一覧'!D13</f>
        <v>0</v>
      </c>
      <c r="G3" s="53">
        <f>'申込一覧'!D14</f>
        <v>0</v>
      </c>
      <c r="H3" s="54">
        <f>'申込一覧'!G13</f>
        <v>0</v>
      </c>
      <c r="I3" s="52">
        <f>'申込一覧'!G14</f>
        <v>0</v>
      </c>
      <c r="J3" s="54">
        <f>F3+H3</f>
        <v>0</v>
      </c>
      <c r="K3" s="52">
        <f>G3+I3</f>
        <v>0</v>
      </c>
      <c r="L3" s="55">
        <f>'申込一覧'!I15</f>
        <v>0</v>
      </c>
      <c r="M3" s="50" t="str">
        <f>IF('申込一覧'!$C$9="徳　島","","県外")</f>
        <v>県外</v>
      </c>
      <c r="N3" s="49">
        <f>IF(L3="","",INT(L3/5000))</f>
        <v>0</v>
      </c>
      <c r="O3">
        <f>'申込一覧'!F9</f>
        <v>0</v>
      </c>
    </row>
    <row r="6" spans="2:3" ht="12.75">
      <c r="B6">
        <v>1</v>
      </c>
      <c r="C6" t="s">
        <v>147</v>
      </c>
    </row>
    <row r="7" spans="2:3" ht="12.75">
      <c r="B7">
        <v>2</v>
      </c>
      <c r="C7" t="s">
        <v>148</v>
      </c>
    </row>
    <row r="8" spans="2:3" ht="12.75">
      <c r="B8">
        <v>3</v>
      </c>
      <c r="C8" t="s">
        <v>149</v>
      </c>
    </row>
    <row r="9" spans="2:3" ht="12.75">
      <c r="B9">
        <v>4</v>
      </c>
      <c r="C9" t="s">
        <v>150</v>
      </c>
    </row>
    <row r="10" spans="2:3" ht="12.75">
      <c r="B10">
        <v>5</v>
      </c>
      <c r="C10" t="s">
        <v>151</v>
      </c>
    </row>
    <row r="11" spans="2:3" ht="12.75">
      <c r="B11">
        <v>6</v>
      </c>
      <c r="C11" t="s">
        <v>152</v>
      </c>
    </row>
    <row r="12" spans="2:3" ht="12.75">
      <c r="B12">
        <v>7</v>
      </c>
      <c r="C12" t="s">
        <v>153</v>
      </c>
    </row>
    <row r="13" spans="2:3" ht="12.75">
      <c r="B13">
        <v>8</v>
      </c>
      <c r="C13" t="s">
        <v>154</v>
      </c>
    </row>
  </sheetData>
  <sheetProtection/>
  <mergeCells count="9">
    <mergeCell ref="L1:L2"/>
    <mergeCell ref="M1:M2"/>
    <mergeCell ref="N1:N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Z67"/>
  <sheetViews>
    <sheetView zoomScalePageLayoutView="0" workbookViewId="0" topLeftCell="A37">
      <selection activeCell="D13" sqref="D13"/>
    </sheetView>
  </sheetViews>
  <sheetFormatPr defaultColWidth="9.00390625" defaultRowHeight="13.5"/>
  <cols>
    <col min="1" max="1" width="3.625" style="107" bestFit="1" customWidth="1"/>
    <col min="2" max="2" width="9.00390625" style="107" customWidth="1"/>
    <col min="3" max="3" width="4.75390625" style="107" customWidth="1"/>
    <col min="4" max="4" width="5.375" style="107" bestFit="1" customWidth="1"/>
    <col min="5" max="5" width="2.875" style="107" bestFit="1" customWidth="1"/>
    <col min="6" max="6" width="6.50390625" style="107" bestFit="1" customWidth="1"/>
    <col min="7" max="7" width="10.625" style="107" bestFit="1" customWidth="1"/>
    <col min="8" max="8" width="5.75390625" style="107" bestFit="1" customWidth="1"/>
    <col min="9" max="9" width="6.50390625" style="129" bestFit="1" customWidth="1"/>
    <col min="10" max="10" width="13.875" style="107" bestFit="1" customWidth="1"/>
    <col min="11" max="11" width="4.375" style="107" customWidth="1"/>
    <col min="12" max="12" width="6.50390625" style="107" bestFit="1" customWidth="1"/>
    <col min="13" max="13" width="12.75390625" style="107" bestFit="1" customWidth="1"/>
    <col min="14" max="14" width="4.375" style="107" customWidth="1"/>
    <col min="15" max="15" width="6.50390625" style="107" bestFit="1" customWidth="1"/>
    <col min="16" max="16" width="18.375" style="107" bestFit="1" customWidth="1"/>
    <col min="17" max="18" width="4.375" style="107" customWidth="1"/>
    <col min="19" max="19" width="6.50390625" style="129" bestFit="1" customWidth="1"/>
    <col min="20" max="20" width="16.125" style="107" bestFit="1" customWidth="1"/>
    <col min="21" max="22" width="6.00390625" style="107" customWidth="1"/>
    <col min="23" max="23" width="4.50390625" style="107" bestFit="1" customWidth="1"/>
    <col min="24" max="24" width="10.25390625" style="107" bestFit="1" customWidth="1"/>
    <col min="25" max="16384" width="9.00390625" style="107" customWidth="1"/>
  </cols>
  <sheetData>
    <row r="1" spans="19:21" ht="12.75">
      <c r="S1" s="130"/>
      <c r="T1" s="108"/>
      <c r="U1" s="108"/>
    </row>
    <row r="2" spans="19:21" ht="12.75">
      <c r="S2" s="130"/>
      <c r="T2" s="108"/>
      <c r="U2" s="108"/>
    </row>
    <row r="3" spans="1:24" ht="12.75">
      <c r="A3" s="7" t="s">
        <v>8</v>
      </c>
      <c r="B3" s="7" t="s">
        <v>9</v>
      </c>
      <c r="C3" s="66"/>
      <c r="D3" s="107" t="s">
        <v>2</v>
      </c>
      <c r="F3" s="108"/>
      <c r="G3" s="108">
        <v>1</v>
      </c>
      <c r="I3" s="126"/>
      <c r="J3" s="98" t="s">
        <v>183</v>
      </c>
      <c r="L3" s="109"/>
      <c r="M3" s="98" t="s">
        <v>185</v>
      </c>
      <c r="O3" s="109"/>
      <c r="P3" s="98" t="s">
        <v>128</v>
      </c>
      <c r="S3" s="130"/>
      <c r="T3" s="108"/>
      <c r="U3" s="108"/>
      <c r="W3" s="7" t="s">
        <v>8</v>
      </c>
      <c r="X3" s="7" t="s">
        <v>9</v>
      </c>
    </row>
    <row r="4" spans="1:24" ht="12.75">
      <c r="A4" s="7"/>
      <c r="B4" s="7"/>
      <c r="D4" s="107">
        <v>1</v>
      </c>
      <c r="F4" s="108"/>
      <c r="G4" s="108"/>
      <c r="I4" s="127"/>
      <c r="J4" s="111"/>
      <c r="L4" s="110"/>
      <c r="M4" s="111"/>
      <c r="O4" s="110"/>
      <c r="P4" s="111"/>
      <c r="S4" s="131" t="s">
        <v>189</v>
      </c>
      <c r="T4" s="140" t="s">
        <v>173</v>
      </c>
      <c r="U4" s="132">
        <v>1</v>
      </c>
      <c r="W4" s="7"/>
      <c r="X4" s="7"/>
    </row>
    <row r="5" spans="1:26" ht="12.75">
      <c r="A5" s="9" t="s">
        <v>355</v>
      </c>
      <c r="B5" s="7" t="s">
        <v>224</v>
      </c>
      <c r="D5" s="107">
        <v>2</v>
      </c>
      <c r="F5" s="14"/>
      <c r="G5" s="14"/>
      <c r="I5" s="10" t="s">
        <v>190</v>
      </c>
      <c r="J5" s="11" t="s">
        <v>173</v>
      </c>
      <c r="L5" s="10" t="s">
        <v>190</v>
      </c>
      <c r="M5" s="11" t="s">
        <v>173</v>
      </c>
      <c r="O5" s="10" t="s">
        <v>225</v>
      </c>
      <c r="P5" s="11" t="s">
        <v>226</v>
      </c>
      <c r="S5" s="133" t="s">
        <v>334</v>
      </c>
      <c r="T5" s="141" t="s">
        <v>319</v>
      </c>
      <c r="U5" s="134">
        <v>1</v>
      </c>
      <c r="W5" s="124">
        <v>137</v>
      </c>
      <c r="X5" s="7" t="s">
        <v>228</v>
      </c>
      <c r="Z5" s="112"/>
    </row>
    <row r="6" spans="1:26" ht="12.75">
      <c r="A6" s="9" t="s">
        <v>356</v>
      </c>
      <c r="B6" s="7" t="s">
        <v>229</v>
      </c>
      <c r="F6" s="14"/>
      <c r="G6" s="14"/>
      <c r="I6" s="125" t="s">
        <v>334</v>
      </c>
      <c r="J6" s="11" t="s">
        <v>319</v>
      </c>
      <c r="L6" s="10" t="s">
        <v>334</v>
      </c>
      <c r="M6" s="11" t="s">
        <v>319</v>
      </c>
      <c r="O6" s="10" t="s">
        <v>269</v>
      </c>
      <c r="P6" s="11" t="s">
        <v>345</v>
      </c>
      <c r="S6" s="135" t="s">
        <v>222</v>
      </c>
      <c r="T6" s="141" t="s">
        <v>227</v>
      </c>
      <c r="U6" s="134">
        <v>1</v>
      </c>
      <c r="W6" s="124">
        <v>136</v>
      </c>
      <c r="X6" s="7" t="s">
        <v>232</v>
      </c>
      <c r="Z6" s="112"/>
    </row>
    <row r="7" spans="1:26" ht="12.75">
      <c r="A7" s="9">
        <v>38</v>
      </c>
      <c r="B7" s="7" t="s">
        <v>233</v>
      </c>
      <c r="F7" s="14"/>
      <c r="G7" s="14"/>
      <c r="I7" s="10" t="s">
        <v>223</v>
      </c>
      <c r="J7" s="11" t="s">
        <v>227</v>
      </c>
      <c r="L7" s="10" t="s">
        <v>223</v>
      </c>
      <c r="M7" s="11" t="s">
        <v>227</v>
      </c>
      <c r="O7" s="10" t="s">
        <v>230</v>
      </c>
      <c r="P7" s="11" t="s">
        <v>231</v>
      </c>
      <c r="S7" s="135" t="s">
        <v>335</v>
      </c>
      <c r="T7" s="141" t="s">
        <v>320</v>
      </c>
      <c r="U7" s="134">
        <v>1</v>
      </c>
      <c r="W7" s="9">
        <v>138</v>
      </c>
      <c r="X7" s="7" t="s">
        <v>238</v>
      </c>
      <c r="Z7" s="112"/>
    </row>
    <row r="8" spans="1:26" ht="12.75">
      <c r="A8" s="9">
        <v>39</v>
      </c>
      <c r="B8" s="7" t="s">
        <v>239</v>
      </c>
      <c r="D8" s="113" t="s">
        <v>240</v>
      </c>
      <c r="F8" s="108"/>
      <c r="G8" s="108"/>
      <c r="I8" s="10" t="s">
        <v>335</v>
      </c>
      <c r="J8" s="11" t="s">
        <v>320</v>
      </c>
      <c r="L8" s="10" t="s">
        <v>335</v>
      </c>
      <c r="M8" s="11" t="s">
        <v>320</v>
      </c>
      <c r="O8" s="10" t="s">
        <v>346</v>
      </c>
      <c r="P8" s="11" t="s">
        <v>347</v>
      </c>
      <c r="S8" s="135" t="s">
        <v>236</v>
      </c>
      <c r="T8" s="141" t="s">
        <v>237</v>
      </c>
      <c r="U8" s="134">
        <v>1</v>
      </c>
      <c r="W8" s="9">
        <v>139</v>
      </c>
      <c r="X8" s="7" t="s">
        <v>245</v>
      </c>
      <c r="Z8" s="112"/>
    </row>
    <row r="9" spans="1:26" ht="12.75">
      <c r="A9" s="9"/>
      <c r="B9" s="7"/>
      <c r="D9" s="114"/>
      <c r="F9" s="14"/>
      <c r="G9" s="14"/>
      <c r="I9" s="10" t="s">
        <v>241</v>
      </c>
      <c r="J9" s="11" t="s">
        <v>237</v>
      </c>
      <c r="L9" s="10" t="s">
        <v>236</v>
      </c>
      <c r="M9" s="11" t="s">
        <v>237</v>
      </c>
      <c r="O9" s="10" t="s">
        <v>234</v>
      </c>
      <c r="P9" s="11" t="s">
        <v>235</v>
      </c>
      <c r="S9" s="135" t="s">
        <v>336</v>
      </c>
      <c r="T9" s="141" t="s">
        <v>321</v>
      </c>
      <c r="U9" s="134">
        <v>1</v>
      </c>
      <c r="W9" s="9"/>
      <c r="X9" s="7"/>
      <c r="Z9" s="112"/>
    </row>
    <row r="10" spans="1:26" ht="12.75">
      <c r="A10" s="8">
        <v>1</v>
      </c>
      <c r="B10" s="7" t="s">
        <v>10</v>
      </c>
      <c r="D10" s="114" t="s">
        <v>250</v>
      </c>
      <c r="F10" s="14"/>
      <c r="G10" s="14"/>
      <c r="I10" s="10" t="s">
        <v>336</v>
      </c>
      <c r="J10" s="11" t="s">
        <v>321</v>
      </c>
      <c r="L10" s="10" t="s">
        <v>336</v>
      </c>
      <c r="M10" s="11" t="s">
        <v>321</v>
      </c>
      <c r="O10" s="10" t="s">
        <v>348</v>
      </c>
      <c r="P10" s="11" t="s">
        <v>349</v>
      </c>
      <c r="S10" s="135" t="s">
        <v>337</v>
      </c>
      <c r="T10" s="141" t="s">
        <v>322</v>
      </c>
      <c r="U10" s="134">
        <v>1</v>
      </c>
      <c r="W10" s="8">
        <v>101</v>
      </c>
      <c r="X10" s="7" t="s">
        <v>10</v>
      </c>
      <c r="Z10" s="112"/>
    </row>
    <row r="11" spans="1:26" ht="12.75">
      <c r="A11" s="8">
        <v>2</v>
      </c>
      <c r="B11" s="7" t="s">
        <v>11</v>
      </c>
      <c r="D11" s="115"/>
      <c r="F11" s="14"/>
      <c r="G11" s="14"/>
      <c r="I11" s="10" t="s">
        <v>337</v>
      </c>
      <c r="J11" s="11" t="s">
        <v>322</v>
      </c>
      <c r="L11" s="10" t="s">
        <v>337</v>
      </c>
      <c r="M11" s="11" t="s">
        <v>322</v>
      </c>
      <c r="O11" s="10" t="s">
        <v>242</v>
      </c>
      <c r="P11" s="11" t="s">
        <v>243</v>
      </c>
      <c r="S11" s="135" t="s">
        <v>191</v>
      </c>
      <c r="T11" s="141" t="s">
        <v>244</v>
      </c>
      <c r="U11" s="134">
        <v>2</v>
      </c>
      <c r="W11" s="8">
        <v>102</v>
      </c>
      <c r="X11" s="7" t="s">
        <v>89</v>
      </c>
      <c r="Z11" s="112"/>
    </row>
    <row r="12" spans="1:26" ht="12.75">
      <c r="A12" s="8">
        <v>3</v>
      </c>
      <c r="B12" s="7" t="s">
        <v>12</v>
      </c>
      <c r="F12" s="14"/>
      <c r="G12" s="14"/>
      <c r="I12" s="10" t="s">
        <v>246</v>
      </c>
      <c r="J12" s="11" t="s">
        <v>244</v>
      </c>
      <c r="L12" s="10" t="s">
        <v>247</v>
      </c>
      <c r="M12" s="11" t="s">
        <v>244</v>
      </c>
      <c r="O12" s="10" t="s">
        <v>350</v>
      </c>
      <c r="P12" s="11" t="s">
        <v>351</v>
      </c>
      <c r="S12" s="135" t="s">
        <v>338</v>
      </c>
      <c r="T12" s="141" t="s">
        <v>323</v>
      </c>
      <c r="U12" s="134">
        <v>2</v>
      </c>
      <c r="W12" s="8">
        <v>103</v>
      </c>
      <c r="X12" s="7" t="s">
        <v>90</v>
      </c>
      <c r="Z12" s="112"/>
    </row>
    <row r="13" spans="1:26" ht="12.75">
      <c r="A13" s="8">
        <v>4</v>
      </c>
      <c r="B13" s="7" t="s">
        <v>13</v>
      </c>
      <c r="F13" s="14"/>
      <c r="G13" s="14"/>
      <c r="I13" s="10" t="s">
        <v>338</v>
      </c>
      <c r="J13" s="11" t="s">
        <v>323</v>
      </c>
      <c r="L13" s="10" t="s">
        <v>338</v>
      </c>
      <c r="M13" s="11" t="s">
        <v>323</v>
      </c>
      <c r="O13" s="10" t="s">
        <v>248</v>
      </c>
      <c r="P13" s="11" t="s">
        <v>249</v>
      </c>
      <c r="S13" s="135" t="s">
        <v>192</v>
      </c>
      <c r="T13" s="141" t="s">
        <v>174</v>
      </c>
      <c r="U13" s="134">
        <v>2</v>
      </c>
      <c r="W13" s="8">
        <v>104</v>
      </c>
      <c r="X13" s="7" t="s">
        <v>91</v>
      </c>
      <c r="Z13" s="112"/>
    </row>
    <row r="14" spans="1:26" ht="12.75">
      <c r="A14" s="8">
        <v>5</v>
      </c>
      <c r="B14" s="7" t="s">
        <v>14</v>
      </c>
      <c r="F14" s="1"/>
      <c r="G14" s="1"/>
      <c r="I14" s="10" t="s">
        <v>193</v>
      </c>
      <c r="J14" s="11" t="s">
        <v>174</v>
      </c>
      <c r="L14" s="10" t="s">
        <v>251</v>
      </c>
      <c r="M14" s="11" t="s">
        <v>174</v>
      </c>
      <c r="O14" s="10" t="s">
        <v>204</v>
      </c>
      <c r="P14" s="11" t="s">
        <v>170</v>
      </c>
      <c r="S14" s="135" t="s">
        <v>339</v>
      </c>
      <c r="T14" s="141" t="s">
        <v>324</v>
      </c>
      <c r="U14" s="134">
        <v>2</v>
      </c>
      <c r="W14" s="8">
        <v>105</v>
      </c>
      <c r="X14" s="7" t="s">
        <v>92</v>
      </c>
      <c r="Z14" s="112"/>
    </row>
    <row r="15" spans="1:26" ht="12.75">
      <c r="A15" s="8">
        <v>6</v>
      </c>
      <c r="B15" s="7" t="s">
        <v>15</v>
      </c>
      <c r="F15" s="1"/>
      <c r="G15" s="1"/>
      <c r="I15" s="10" t="s">
        <v>339</v>
      </c>
      <c r="J15" s="11" t="s">
        <v>324</v>
      </c>
      <c r="L15" s="10" t="s">
        <v>339</v>
      </c>
      <c r="M15" s="11" t="s">
        <v>324</v>
      </c>
      <c r="O15" s="10" t="s">
        <v>252</v>
      </c>
      <c r="P15" s="67" t="s">
        <v>171</v>
      </c>
      <c r="S15" s="135" t="s">
        <v>194</v>
      </c>
      <c r="T15" s="141" t="s">
        <v>175</v>
      </c>
      <c r="U15" s="134">
        <v>2</v>
      </c>
      <c r="W15" s="8">
        <v>106</v>
      </c>
      <c r="X15" s="7" t="s">
        <v>93</v>
      </c>
      <c r="Z15" s="112"/>
    </row>
    <row r="16" spans="1:26" ht="12.75">
      <c r="A16" s="8">
        <v>7</v>
      </c>
      <c r="B16" s="7" t="s">
        <v>16</v>
      </c>
      <c r="F16" s="1"/>
      <c r="G16" s="1"/>
      <c r="I16" s="10" t="s">
        <v>195</v>
      </c>
      <c r="J16" s="11" t="s">
        <v>175</v>
      </c>
      <c r="L16" s="10" t="s">
        <v>254</v>
      </c>
      <c r="M16" s="11" t="s">
        <v>155</v>
      </c>
      <c r="O16" s="10" t="s">
        <v>335</v>
      </c>
      <c r="P16" s="11" t="s">
        <v>341</v>
      </c>
      <c r="S16" s="135" t="s">
        <v>196</v>
      </c>
      <c r="T16" s="141" t="s">
        <v>176</v>
      </c>
      <c r="U16" s="134">
        <v>2</v>
      </c>
      <c r="W16" s="8">
        <v>107</v>
      </c>
      <c r="X16" s="7" t="s">
        <v>94</v>
      </c>
      <c r="Z16" s="112"/>
    </row>
    <row r="17" spans="1:26" ht="12.75">
      <c r="A17" s="8">
        <v>8</v>
      </c>
      <c r="B17" s="7" t="s">
        <v>17</v>
      </c>
      <c r="F17" s="1"/>
      <c r="G17" s="1"/>
      <c r="I17" s="10" t="s">
        <v>253</v>
      </c>
      <c r="J17" s="11" t="s">
        <v>176</v>
      </c>
      <c r="L17" s="10" t="s">
        <v>255</v>
      </c>
      <c r="M17" s="11" t="s">
        <v>156</v>
      </c>
      <c r="O17" s="12" t="s">
        <v>236</v>
      </c>
      <c r="P17" s="13" t="s">
        <v>237</v>
      </c>
      <c r="S17" s="135" t="s">
        <v>197</v>
      </c>
      <c r="T17" s="141" t="s">
        <v>177</v>
      </c>
      <c r="U17" s="134">
        <v>2</v>
      </c>
      <c r="W17" s="8">
        <v>108</v>
      </c>
      <c r="X17" s="7" t="s">
        <v>95</v>
      </c>
      <c r="Z17" s="112"/>
    </row>
    <row r="18" spans="1:26" ht="12.75">
      <c r="A18" s="8">
        <v>9</v>
      </c>
      <c r="B18" s="7" t="s">
        <v>18</v>
      </c>
      <c r="F18" s="1"/>
      <c r="G18" s="1"/>
      <c r="I18" s="10" t="s">
        <v>198</v>
      </c>
      <c r="J18" s="11" t="s">
        <v>177</v>
      </c>
      <c r="L18" s="10" t="s">
        <v>256</v>
      </c>
      <c r="M18" s="11" t="s">
        <v>188</v>
      </c>
      <c r="S18" s="136" t="s">
        <v>340</v>
      </c>
      <c r="T18" s="141" t="s">
        <v>325</v>
      </c>
      <c r="U18" s="134">
        <v>2</v>
      </c>
      <c r="W18" s="8">
        <v>109</v>
      </c>
      <c r="X18" s="7" t="s">
        <v>96</v>
      </c>
      <c r="Z18" s="112"/>
    </row>
    <row r="19" spans="1:26" ht="12.75">
      <c r="A19" s="8">
        <v>10</v>
      </c>
      <c r="B19" s="7" t="s">
        <v>19</v>
      </c>
      <c r="F19" s="1"/>
      <c r="G19" s="1"/>
      <c r="I19" s="128" t="s">
        <v>340</v>
      </c>
      <c r="J19" s="13" t="s">
        <v>325</v>
      </c>
      <c r="L19" s="128" t="s">
        <v>340</v>
      </c>
      <c r="M19" s="13" t="s">
        <v>333</v>
      </c>
      <c r="S19" s="135" t="s">
        <v>202</v>
      </c>
      <c r="T19" s="141" t="s">
        <v>155</v>
      </c>
      <c r="U19" s="134">
        <v>2</v>
      </c>
      <c r="W19" s="8">
        <v>110</v>
      </c>
      <c r="X19" s="7" t="s">
        <v>97</v>
      </c>
      <c r="Z19" s="112"/>
    </row>
    <row r="20" spans="1:26" ht="12.75">
      <c r="A20" s="8">
        <v>11</v>
      </c>
      <c r="B20" s="7" t="s">
        <v>20</v>
      </c>
      <c r="F20" s="1"/>
      <c r="G20" s="1"/>
      <c r="S20" s="135" t="s">
        <v>203</v>
      </c>
      <c r="T20" s="141" t="s">
        <v>156</v>
      </c>
      <c r="U20" s="134">
        <v>2</v>
      </c>
      <c r="W20" s="8">
        <v>111</v>
      </c>
      <c r="X20" s="7" t="s">
        <v>98</v>
      </c>
      <c r="Z20" s="112"/>
    </row>
    <row r="21" spans="1:24" ht="12.75">
      <c r="A21" s="8">
        <v>12</v>
      </c>
      <c r="B21" s="7" t="s">
        <v>21</v>
      </c>
      <c r="F21" s="1"/>
      <c r="G21" s="1"/>
      <c r="S21" s="135" t="s">
        <v>203</v>
      </c>
      <c r="T21" s="141" t="s">
        <v>188</v>
      </c>
      <c r="U21" s="134">
        <v>2</v>
      </c>
      <c r="W21" s="8">
        <v>112</v>
      </c>
      <c r="X21" s="7" t="s">
        <v>99</v>
      </c>
    </row>
    <row r="22" spans="1:24" ht="12.75">
      <c r="A22" s="8">
        <v>13</v>
      </c>
      <c r="B22" s="7" t="s">
        <v>22</v>
      </c>
      <c r="L22" s="14"/>
      <c r="M22" s="14"/>
      <c r="S22" s="135" t="s">
        <v>257</v>
      </c>
      <c r="T22" s="141" t="s">
        <v>226</v>
      </c>
      <c r="U22" s="134">
        <v>1</v>
      </c>
      <c r="W22" s="8">
        <v>113</v>
      </c>
      <c r="X22" s="7" t="s">
        <v>100</v>
      </c>
    </row>
    <row r="23" spans="1:26" ht="12.75">
      <c r="A23" s="8">
        <v>14</v>
      </c>
      <c r="B23" s="7" t="s">
        <v>23</v>
      </c>
      <c r="L23" s="14"/>
      <c r="M23" s="14"/>
      <c r="O23" s="109"/>
      <c r="P23" s="98" t="s">
        <v>129</v>
      </c>
      <c r="S23" s="135" t="s">
        <v>269</v>
      </c>
      <c r="T23" s="141" t="s">
        <v>345</v>
      </c>
      <c r="U23" s="134">
        <v>1</v>
      </c>
      <c r="W23" s="8">
        <v>114</v>
      </c>
      <c r="X23" s="7" t="s">
        <v>23</v>
      </c>
      <c r="Z23" s="112"/>
    </row>
    <row r="24" spans="1:26" ht="12.75">
      <c r="A24" s="8">
        <v>15</v>
      </c>
      <c r="B24" s="7" t="s">
        <v>27</v>
      </c>
      <c r="I24" s="126"/>
      <c r="J24" s="98" t="s">
        <v>187</v>
      </c>
      <c r="L24" s="109"/>
      <c r="M24" s="98" t="s">
        <v>186</v>
      </c>
      <c r="O24" s="110"/>
      <c r="P24" s="111"/>
      <c r="S24" s="135" t="s">
        <v>258</v>
      </c>
      <c r="T24" s="141" t="s">
        <v>231</v>
      </c>
      <c r="U24" s="134">
        <v>1</v>
      </c>
      <c r="W24" s="8">
        <v>115</v>
      </c>
      <c r="X24" s="7" t="s">
        <v>104</v>
      </c>
      <c r="Y24" s="8"/>
      <c r="Z24" s="7"/>
    </row>
    <row r="25" spans="1:26" ht="12.75">
      <c r="A25" s="8">
        <v>16</v>
      </c>
      <c r="B25" s="7" t="s">
        <v>24</v>
      </c>
      <c r="I25" s="127"/>
      <c r="J25" s="111"/>
      <c r="L25" s="110"/>
      <c r="M25" s="111"/>
      <c r="O25" s="10" t="s">
        <v>264</v>
      </c>
      <c r="P25" s="11" t="s">
        <v>265</v>
      </c>
      <c r="S25" s="135" t="s">
        <v>346</v>
      </c>
      <c r="T25" s="141" t="s">
        <v>347</v>
      </c>
      <c r="U25" s="134">
        <v>1</v>
      </c>
      <c r="W25" s="8">
        <v>116</v>
      </c>
      <c r="X25" s="7" t="s">
        <v>101</v>
      </c>
      <c r="Y25" s="8"/>
      <c r="Z25" s="7"/>
    </row>
    <row r="26" spans="1:26" ht="12.75">
      <c r="A26" s="8">
        <v>17</v>
      </c>
      <c r="B26" s="7" t="s">
        <v>28</v>
      </c>
      <c r="E26" s="116"/>
      <c r="F26" s="116" t="s">
        <v>61</v>
      </c>
      <c r="G26" s="116" t="s">
        <v>66</v>
      </c>
      <c r="I26" s="10" t="s">
        <v>262</v>
      </c>
      <c r="J26" s="11" t="s">
        <v>178</v>
      </c>
      <c r="L26" s="10" t="s">
        <v>263</v>
      </c>
      <c r="M26" s="11" t="s">
        <v>178</v>
      </c>
      <c r="O26" s="10" t="s">
        <v>269</v>
      </c>
      <c r="P26" s="11" t="s">
        <v>270</v>
      </c>
      <c r="S26" s="135" t="s">
        <v>259</v>
      </c>
      <c r="T26" s="141" t="s">
        <v>235</v>
      </c>
      <c r="U26" s="134">
        <v>1</v>
      </c>
      <c r="W26" s="8">
        <v>117</v>
      </c>
      <c r="X26" s="7" t="s">
        <v>105</v>
      </c>
      <c r="Y26" s="8"/>
      <c r="Z26" s="7"/>
    </row>
    <row r="27" spans="1:26" ht="13.5" customHeight="1">
      <c r="A27" s="8">
        <v>18</v>
      </c>
      <c r="B27" s="7" t="s">
        <v>274</v>
      </c>
      <c r="E27" s="220" t="s">
        <v>132</v>
      </c>
      <c r="F27" s="116"/>
      <c r="G27" s="116"/>
      <c r="I27" s="10" t="s">
        <v>334</v>
      </c>
      <c r="J27" s="11" t="s">
        <v>326</v>
      </c>
      <c r="L27" s="10" t="s">
        <v>334</v>
      </c>
      <c r="M27" s="11" t="s">
        <v>326</v>
      </c>
      <c r="O27" s="10" t="s">
        <v>346</v>
      </c>
      <c r="P27" s="11" t="s">
        <v>352</v>
      </c>
      <c r="S27" s="135" t="s">
        <v>348</v>
      </c>
      <c r="T27" s="141" t="s">
        <v>349</v>
      </c>
      <c r="U27" s="134">
        <v>1</v>
      </c>
      <c r="W27" s="8">
        <v>118</v>
      </c>
      <c r="X27" s="7" t="s">
        <v>278</v>
      </c>
      <c r="Y27" s="8"/>
      <c r="Z27" s="7"/>
    </row>
    <row r="28" spans="1:26" ht="12.75">
      <c r="A28" s="9">
        <v>19</v>
      </c>
      <c r="B28" s="7" t="s">
        <v>25</v>
      </c>
      <c r="E28" s="221"/>
      <c r="F28" s="116" t="s">
        <v>126</v>
      </c>
      <c r="G28" s="116">
        <v>600</v>
      </c>
      <c r="H28" s="107">
        <v>55</v>
      </c>
      <c r="I28" s="10" t="s">
        <v>266</v>
      </c>
      <c r="J28" s="11" t="s">
        <v>267</v>
      </c>
      <c r="L28" s="10" t="s">
        <v>268</v>
      </c>
      <c r="M28" s="11" t="s">
        <v>267</v>
      </c>
      <c r="O28" s="10" t="s">
        <v>259</v>
      </c>
      <c r="P28" s="11" t="s">
        <v>271</v>
      </c>
      <c r="S28" s="135" t="s">
        <v>260</v>
      </c>
      <c r="T28" s="141" t="s">
        <v>243</v>
      </c>
      <c r="U28" s="134">
        <v>2</v>
      </c>
      <c r="W28" s="9">
        <v>119</v>
      </c>
      <c r="X28" s="7" t="s">
        <v>102</v>
      </c>
      <c r="Y28" s="9"/>
      <c r="Z28" s="7"/>
    </row>
    <row r="29" spans="1:26" ht="12.75">
      <c r="A29" s="9">
        <v>20</v>
      </c>
      <c r="B29" s="7" t="s">
        <v>26</v>
      </c>
      <c r="E29" s="221"/>
      <c r="F29" s="116" t="s">
        <v>63</v>
      </c>
      <c r="G29" s="116">
        <v>800</v>
      </c>
      <c r="H29" s="107">
        <v>33</v>
      </c>
      <c r="I29" s="10" t="s">
        <v>335</v>
      </c>
      <c r="J29" s="11" t="s">
        <v>327</v>
      </c>
      <c r="L29" s="10" t="s">
        <v>335</v>
      </c>
      <c r="M29" s="11" t="s">
        <v>327</v>
      </c>
      <c r="O29" s="10" t="s">
        <v>353</v>
      </c>
      <c r="P29" s="11" t="s">
        <v>354</v>
      </c>
      <c r="S29" s="135" t="s">
        <v>350</v>
      </c>
      <c r="T29" s="141" t="s">
        <v>351</v>
      </c>
      <c r="U29" s="134">
        <v>2</v>
      </c>
      <c r="W29" s="9">
        <v>120</v>
      </c>
      <c r="X29" s="7" t="s">
        <v>103</v>
      </c>
      <c r="Y29" s="9"/>
      <c r="Z29" s="7"/>
    </row>
    <row r="30" spans="1:26" ht="12.75">
      <c r="A30" s="9">
        <v>21</v>
      </c>
      <c r="B30" s="7" t="s">
        <v>30</v>
      </c>
      <c r="E30" s="221"/>
      <c r="F30" s="116" t="s">
        <v>62</v>
      </c>
      <c r="G30" s="116">
        <v>800</v>
      </c>
      <c r="H30" s="107">
        <v>11</v>
      </c>
      <c r="I30" s="10" t="s">
        <v>342</v>
      </c>
      <c r="J30" s="11" t="s">
        <v>329</v>
      </c>
      <c r="L30" s="10" t="s">
        <v>342</v>
      </c>
      <c r="M30" s="11" t="s">
        <v>329</v>
      </c>
      <c r="O30" s="10" t="s">
        <v>272</v>
      </c>
      <c r="P30" s="11" t="s">
        <v>273</v>
      </c>
      <c r="S30" s="135" t="s">
        <v>261</v>
      </c>
      <c r="T30" s="141" t="s">
        <v>249</v>
      </c>
      <c r="U30" s="134">
        <v>2</v>
      </c>
      <c r="W30" s="9">
        <v>121</v>
      </c>
      <c r="X30" s="7" t="s">
        <v>107</v>
      </c>
      <c r="Y30" s="9"/>
      <c r="Z30" s="7"/>
    </row>
    <row r="31" spans="1:26" ht="12.75">
      <c r="A31" s="9">
        <v>22</v>
      </c>
      <c r="B31" s="7" t="s">
        <v>31</v>
      </c>
      <c r="E31" s="222"/>
      <c r="F31" s="116" t="s">
        <v>288</v>
      </c>
      <c r="G31" s="116">
        <v>1200</v>
      </c>
      <c r="I31" s="10" t="s">
        <v>343</v>
      </c>
      <c r="J31" s="11" t="s">
        <v>328</v>
      </c>
      <c r="L31" s="10" t="s">
        <v>343</v>
      </c>
      <c r="M31" s="11" t="s">
        <v>328</v>
      </c>
      <c r="O31" s="10" t="s">
        <v>248</v>
      </c>
      <c r="P31" s="11" t="s">
        <v>277</v>
      </c>
      <c r="S31" s="135" t="s">
        <v>204</v>
      </c>
      <c r="T31" s="141" t="s">
        <v>170</v>
      </c>
      <c r="U31" s="134">
        <v>2</v>
      </c>
      <c r="W31" s="9">
        <v>122</v>
      </c>
      <c r="X31" s="7" t="s">
        <v>108</v>
      </c>
      <c r="Y31" s="9"/>
      <c r="Z31" s="7"/>
    </row>
    <row r="32" spans="1:26" ht="13.5" customHeight="1">
      <c r="A32" s="9">
        <v>23</v>
      </c>
      <c r="B32" s="7" t="s">
        <v>32</v>
      </c>
      <c r="E32" s="220" t="s">
        <v>133</v>
      </c>
      <c r="F32" s="116"/>
      <c r="G32" s="116"/>
      <c r="I32" s="10" t="s">
        <v>275</v>
      </c>
      <c r="J32" s="11" t="s">
        <v>184</v>
      </c>
      <c r="L32" s="10" t="s">
        <v>276</v>
      </c>
      <c r="M32" s="11" t="s">
        <v>184</v>
      </c>
      <c r="O32" s="10" t="s">
        <v>205</v>
      </c>
      <c r="P32" s="11" t="s">
        <v>172</v>
      </c>
      <c r="S32" s="135" t="s">
        <v>206</v>
      </c>
      <c r="T32" s="141" t="s">
        <v>171</v>
      </c>
      <c r="U32" s="134">
        <v>2</v>
      </c>
      <c r="W32" s="9">
        <v>123</v>
      </c>
      <c r="X32" s="7" t="s">
        <v>109</v>
      </c>
      <c r="Y32" s="9"/>
      <c r="Z32" s="7"/>
    </row>
    <row r="33" spans="1:26" ht="12.75">
      <c r="A33" s="9">
        <v>24</v>
      </c>
      <c r="B33" s="7" t="s">
        <v>29</v>
      </c>
      <c r="E33" s="221"/>
      <c r="F33" s="116" t="s">
        <v>126</v>
      </c>
      <c r="G33" s="116">
        <v>600</v>
      </c>
      <c r="H33" s="107" t="s">
        <v>134</v>
      </c>
      <c r="I33" s="10" t="s">
        <v>338</v>
      </c>
      <c r="J33" s="11" t="s">
        <v>330</v>
      </c>
      <c r="L33" s="10" t="s">
        <v>338</v>
      </c>
      <c r="M33" s="11" t="s">
        <v>330</v>
      </c>
      <c r="O33" s="10" t="s">
        <v>282</v>
      </c>
      <c r="P33" s="11" t="s">
        <v>283</v>
      </c>
      <c r="S33" s="135" t="s">
        <v>189</v>
      </c>
      <c r="T33" s="141" t="s">
        <v>178</v>
      </c>
      <c r="U33" s="134">
        <v>1</v>
      </c>
      <c r="W33" s="9">
        <v>124</v>
      </c>
      <c r="X33" s="7" t="s">
        <v>106</v>
      </c>
      <c r="Y33" s="9"/>
      <c r="Z33" s="7"/>
    </row>
    <row r="34" spans="1:26" ht="12.75">
      <c r="A34" s="9">
        <v>25</v>
      </c>
      <c r="B34" s="7" t="s">
        <v>33</v>
      </c>
      <c r="E34" s="221"/>
      <c r="F34" s="116" t="s">
        <v>63</v>
      </c>
      <c r="G34" s="116">
        <v>800</v>
      </c>
      <c r="H34" s="107" t="s">
        <v>135</v>
      </c>
      <c r="I34" s="10" t="s">
        <v>193</v>
      </c>
      <c r="J34" s="11" t="s">
        <v>179</v>
      </c>
      <c r="L34" s="10" t="s">
        <v>279</v>
      </c>
      <c r="M34" s="11" t="s">
        <v>179</v>
      </c>
      <c r="O34" s="10" t="s">
        <v>222</v>
      </c>
      <c r="P34" s="11" t="s">
        <v>267</v>
      </c>
      <c r="S34" s="135" t="s">
        <v>334</v>
      </c>
      <c r="T34" s="141" t="s">
        <v>326</v>
      </c>
      <c r="U34" s="134">
        <v>1</v>
      </c>
      <c r="W34" s="9">
        <v>125</v>
      </c>
      <c r="X34" s="7" t="s">
        <v>110</v>
      </c>
      <c r="Z34" s="112"/>
    </row>
    <row r="35" spans="1:24" ht="12.75">
      <c r="A35" s="9">
        <v>26</v>
      </c>
      <c r="B35" s="7" t="s">
        <v>34</v>
      </c>
      <c r="E35" s="221"/>
      <c r="F35" s="116" t="s">
        <v>62</v>
      </c>
      <c r="G35" s="116">
        <v>800</v>
      </c>
      <c r="H35" s="107" t="s">
        <v>136</v>
      </c>
      <c r="I35" s="10" t="s">
        <v>339</v>
      </c>
      <c r="J35" s="11" t="s">
        <v>331</v>
      </c>
      <c r="L35" s="10" t="s">
        <v>339</v>
      </c>
      <c r="M35" s="11" t="s">
        <v>331</v>
      </c>
      <c r="O35" s="10" t="s">
        <v>335</v>
      </c>
      <c r="P35" s="11" t="s">
        <v>327</v>
      </c>
      <c r="S35" s="135" t="s">
        <v>222</v>
      </c>
      <c r="T35" s="141" t="s">
        <v>267</v>
      </c>
      <c r="U35" s="134">
        <v>1</v>
      </c>
      <c r="W35" s="9">
        <v>126</v>
      </c>
      <c r="X35" s="7" t="s">
        <v>111</v>
      </c>
    </row>
    <row r="36" spans="1:26" ht="12.75">
      <c r="A36" s="9">
        <v>27</v>
      </c>
      <c r="B36" s="7" t="s">
        <v>35</v>
      </c>
      <c r="E36" s="222"/>
      <c r="F36" s="116" t="s">
        <v>290</v>
      </c>
      <c r="G36" s="116">
        <v>1200</v>
      </c>
      <c r="I36" s="10" t="s">
        <v>280</v>
      </c>
      <c r="J36" s="11" t="s">
        <v>180</v>
      </c>
      <c r="L36" s="10" t="s">
        <v>281</v>
      </c>
      <c r="M36" s="11" t="s">
        <v>180</v>
      </c>
      <c r="O36" s="10" t="s">
        <v>339</v>
      </c>
      <c r="P36" s="11" t="s">
        <v>331</v>
      </c>
      <c r="S36" s="135" t="s">
        <v>335</v>
      </c>
      <c r="T36" s="141" t="s">
        <v>327</v>
      </c>
      <c r="U36" s="134">
        <v>1</v>
      </c>
      <c r="W36" s="9">
        <v>127</v>
      </c>
      <c r="X36" s="7" t="s">
        <v>112</v>
      </c>
      <c r="Z36" s="112"/>
    </row>
    <row r="37" spans="1:26" ht="12.75">
      <c r="A37" s="9">
        <v>28</v>
      </c>
      <c r="B37" s="7" t="s">
        <v>36</v>
      </c>
      <c r="I37" s="10" t="s">
        <v>284</v>
      </c>
      <c r="J37" s="11" t="s">
        <v>181</v>
      </c>
      <c r="L37" s="10" t="s">
        <v>285</v>
      </c>
      <c r="M37" s="11" t="s">
        <v>181</v>
      </c>
      <c r="O37" s="12" t="s">
        <v>199</v>
      </c>
      <c r="P37" s="117" t="s">
        <v>289</v>
      </c>
      <c r="S37" s="135" t="s">
        <v>342</v>
      </c>
      <c r="T37" s="141" t="s">
        <v>329</v>
      </c>
      <c r="U37" s="134">
        <v>1</v>
      </c>
      <c r="W37" s="9">
        <v>128</v>
      </c>
      <c r="X37" s="7" t="s">
        <v>113</v>
      </c>
      <c r="Z37" s="112"/>
    </row>
    <row r="38" spans="1:26" ht="12.75">
      <c r="A38" s="9">
        <v>29</v>
      </c>
      <c r="B38" s="7" t="s">
        <v>37</v>
      </c>
      <c r="I38" s="10" t="s">
        <v>286</v>
      </c>
      <c r="J38" s="11" t="s">
        <v>182</v>
      </c>
      <c r="L38" s="10" t="s">
        <v>287</v>
      </c>
      <c r="M38" s="11" t="s">
        <v>182</v>
      </c>
      <c r="O38" s="14"/>
      <c r="P38" s="14"/>
      <c r="S38" s="135" t="s">
        <v>343</v>
      </c>
      <c r="T38" s="141" t="s">
        <v>328</v>
      </c>
      <c r="U38" s="134">
        <v>1</v>
      </c>
      <c r="W38" s="9">
        <v>129</v>
      </c>
      <c r="X38" s="7" t="s">
        <v>114</v>
      </c>
      <c r="Z38" s="112"/>
    </row>
    <row r="39" spans="1:26" ht="12.75">
      <c r="A39" s="9">
        <v>30</v>
      </c>
      <c r="B39" s="7" t="s">
        <v>38</v>
      </c>
      <c r="I39" s="12" t="s">
        <v>344</v>
      </c>
      <c r="J39" s="13" t="s">
        <v>332</v>
      </c>
      <c r="L39" s="12" t="s">
        <v>344</v>
      </c>
      <c r="M39" s="13" t="s">
        <v>332</v>
      </c>
      <c r="O39" s="14"/>
      <c r="P39" s="14"/>
      <c r="S39" s="137" t="s">
        <v>191</v>
      </c>
      <c r="T39" s="142" t="s">
        <v>184</v>
      </c>
      <c r="U39" s="134">
        <v>2</v>
      </c>
      <c r="W39" s="9">
        <v>130</v>
      </c>
      <c r="X39" s="7" t="s">
        <v>38</v>
      </c>
      <c r="Z39" s="112"/>
    </row>
    <row r="40" spans="1:26" ht="12.75">
      <c r="A40" s="9">
        <v>31</v>
      </c>
      <c r="B40" s="7" t="s">
        <v>39</v>
      </c>
      <c r="O40" s="14"/>
      <c r="P40" s="14"/>
      <c r="S40" s="135" t="s">
        <v>338</v>
      </c>
      <c r="T40" s="141" t="s">
        <v>330</v>
      </c>
      <c r="U40" s="134">
        <v>2</v>
      </c>
      <c r="W40" s="9">
        <v>131</v>
      </c>
      <c r="X40" s="7" t="s">
        <v>115</v>
      </c>
      <c r="Z40" s="112"/>
    </row>
    <row r="41" spans="1:26" ht="12.75">
      <c r="A41" s="9">
        <v>32</v>
      </c>
      <c r="B41" s="7" t="s">
        <v>40</v>
      </c>
      <c r="O41" s="14"/>
      <c r="P41" s="14"/>
      <c r="S41" s="137" t="s">
        <v>192</v>
      </c>
      <c r="T41" s="142" t="s">
        <v>179</v>
      </c>
      <c r="U41" s="134">
        <v>2</v>
      </c>
      <c r="W41" s="9">
        <v>132</v>
      </c>
      <c r="X41" s="7" t="s">
        <v>116</v>
      </c>
      <c r="Z41" s="112"/>
    </row>
    <row r="42" spans="1:26" ht="12.75">
      <c r="A42" s="9">
        <v>33</v>
      </c>
      <c r="B42" s="7" t="s">
        <v>41</v>
      </c>
      <c r="L42" s="14"/>
      <c r="M42" s="14"/>
      <c r="O42" s="14"/>
      <c r="P42" s="108"/>
      <c r="S42" s="135" t="s">
        <v>339</v>
      </c>
      <c r="T42" s="141" t="s">
        <v>331</v>
      </c>
      <c r="U42" s="134">
        <v>2</v>
      </c>
      <c r="W42" s="9">
        <v>133</v>
      </c>
      <c r="X42" s="7" t="s">
        <v>117</v>
      </c>
      <c r="Z42" s="112"/>
    </row>
    <row r="43" spans="1:26" ht="12.75">
      <c r="A43" s="9">
        <v>34</v>
      </c>
      <c r="B43" s="7" t="s">
        <v>42</v>
      </c>
      <c r="L43" s="14"/>
      <c r="M43" s="14"/>
      <c r="O43" s="108"/>
      <c r="P43" s="108"/>
      <c r="S43" s="137" t="s">
        <v>199</v>
      </c>
      <c r="T43" s="142" t="s">
        <v>180</v>
      </c>
      <c r="U43" s="134">
        <v>2</v>
      </c>
      <c r="W43" s="9">
        <v>134</v>
      </c>
      <c r="X43" s="7" t="s">
        <v>118</v>
      </c>
      <c r="Z43" s="112"/>
    </row>
    <row r="44" spans="1:26" ht="12.75">
      <c r="A44" s="9">
        <v>35</v>
      </c>
      <c r="B44" s="7" t="s">
        <v>297</v>
      </c>
      <c r="I44" s="14"/>
      <c r="J44" s="14"/>
      <c r="S44" s="137" t="s">
        <v>200</v>
      </c>
      <c r="T44" s="142" t="s">
        <v>181</v>
      </c>
      <c r="U44" s="134">
        <v>2</v>
      </c>
      <c r="W44" s="9">
        <v>135</v>
      </c>
      <c r="X44" s="7" t="s">
        <v>119</v>
      </c>
      <c r="Z44" s="112"/>
    </row>
    <row r="45" spans="1:26" ht="12.75">
      <c r="A45" s="9">
        <v>40</v>
      </c>
      <c r="B45" s="7" t="s">
        <v>43</v>
      </c>
      <c r="S45" s="137" t="s">
        <v>201</v>
      </c>
      <c r="T45" s="142" t="s">
        <v>182</v>
      </c>
      <c r="U45" s="134">
        <v>2</v>
      </c>
      <c r="W45" s="9">
        <v>140</v>
      </c>
      <c r="X45" s="7" t="s">
        <v>120</v>
      </c>
      <c r="Z45" s="112"/>
    </row>
    <row r="46" spans="1:26" ht="12.75">
      <c r="A46" s="9">
        <v>41</v>
      </c>
      <c r="B46" s="7" t="s">
        <v>44</v>
      </c>
      <c r="S46" s="135" t="s">
        <v>344</v>
      </c>
      <c r="T46" s="141" t="s">
        <v>332</v>
      </c>
      <c r="U46" s="134">
        <v>2</v>
      </c>
      <c r="W46" s="9">
        <v>141</v>
      </c>
      <c r="X46" s="7" t="s">
        <v>121</v>
      </c>
      <c r="Z46" s="112"/>
    </row>
    <row r="47" spans="1:26" ht="12.75">
      <c r="A47" s="9">
        <v>42</v>
      </c>
      <c r="B47" s="7" t="s">
        <v>45</v>
      </c>
      <c r="S47" s="137" t="s">
        <v>257</v>
      </c>
      <c r="T47" s="142" t="s">
        <v>265</v>
      </c>
      <c r="U47" s="134">
        <v>1</v>
      </c>
      <c r="W47" s="9">
        <v>142</v>
      </c>
      <c r="X47" s="7" t="s">
        <v>122</v>
      </c>
      <c r="Z47" s="112"/>
    </row>
    <row r="48" spans="1:26" ht="12.75">
      <c r="A48" s="9">
        <v>43</v>
      </c>
      <c r="B48" s="7" t="s">
        <v>46</v>
      </c>
      <c r="S48" s="137" t="s">
        <v>294</v>
      </c>
      <c r="T48" s="142" t="s">
        <v>295</v>
      </c>
      <c r="U48" s="134">
        <v>1</v>
      </c>
      <c r="W48" s="9">
        <v>143</v>
      </c>
      <c r="X48" s="7" t="s">
        <v>123</v>
      </c>
      <c r="Z48" s="112"/>
    </row>
    <row r="49" spans="1:26" ht="12.75">
      <c r="A49" s="9">
        <v>44</v>
      </c>
      <c r="B49" s="7" t="s">
        <v>47</v>
      </c>
      <c r="J49" s="118" t="s">
        <v>291</v>
      </c>
      <c r="S49" s="135" t="s">
        <v>346</v>
      </c>
      <c r="T49" s="141" t="s">
        <v>352</v>
      </c>
      <c r="U49" s="134">
        <v>1</v>
      </c>
      <c r="W49" s="9">
        <v>144</v>
      </c>
      <c r="X49" s="7" t="s">
        <v>124</v>
      </c>
      <c r="Z49" s="112"/>
    </row>
    <row r="50" spans="1:26" ht="12.75">
      <c r="A50" s="9">
        <v>45</v>
      </c>
      <c r="B50" s="7" t="s">
        <v>48</v>
      </c>
      <c r="J50" s="119"/>
      <c r="S50" s="137" t="s">
        <v>259</v>
      </c>
      <c r="T50" s="142" t="s">
        <v>271</v>
      </c>
      <c r="U50" s="134">
        <v>1</v>
      </c>
      <c r="W50" s="9">
        <v>145</v>
      </c>
      <c r="X50" s="7" t="s">
        <v>125</v>
      </c>
      <c r="Z50" s="112"/>
    </row>
    <row r="51" spans="1:26" ht="12.75">
      <c r="A51" s="9">
        <v>46</v>
      </c>
      <c r="B51" s="7" t="s">
        <v>49</v>
      </c>
      <c r="J51" s="119" t="s">
        <v>292</v>
      </c>
      <c r="S51" s="135" t="s">
        <v>353</v>
      </c>
      <c r="T51" s="141" t="s">
        <v>354</v>
      </c>
      <c r="U51" s="134">
        <v>1</v>
      </c>
      <c r="W51" s="9">
        <v>146</v>
      </c>
      <c r="X51" s="7" t="s">
        <v>49</v>
      </c>
      <c r="Z51" s="112"/>
    </row>
    <row r="52" spans="1:26" ht="12.75">
      <c r="A52" s="9">
        <v>47</v>
      </c>
      <c r="B52" s="7" t="s">
        <v>305</v>
      </c>
      <c r="J52" s="120" t="s">
        <v>293</v>
      </c>
      <c r="S52" s="137" t="s">
        <v>260</v>
      </c>
      <c r="T52" s="142" t="s">
        <v>273</v>
      </c>
      <c r="U52" s="134">
        <v>2</v>
      </c>
      <c r="W52" s="9">
        <v>147</v>
      </c>
      <c r="X52" s="7" t="s">
        <v>307</v>
      </c>
      <c r="Z52" s="112"/>
    </row>
    <row r="53" spans="19:21" ht="12.75">
      <c r="S53" s="135" t="s">
        <v>261</v>
      </c>
      <c r="T53" s="141" t="s">
        <v>277</v>
      </c>
      <c r="U53" s="134">
        <v>2</v>
      </c>
    </row>
    <row r="54" spans="19:21" ht="12.75">
      <c r="S54" s="135" t="s">
        <v>205</v>
      </c>
      <c r="T54" s="141" t="s">
        <v>172</v>
      </c>
      <c r="U54" s="134">
        <v>2</v>
      </c>
    </row>
    <row r="55" spans="19:21" ht="12.75">
      <c r="S55" s="138" t="s">
        <v>282</v>
      </c>
      <c r="T55" s="143" t="s">
        <v>283</v>
      </c>
      <c r="U55" s="139">
        <v>2</v>
      </c>
    </row>
    <row r="56" ht="12.75">
      <c r="J56" s="118" t="s">
        <v>296</v>
      </c>
    </row>
    <row r="57" ht="12.75">
      <c r="J57" s="119"/>
    </row>
    <row r="58" ht="12.75">
      <c r="J58" s="119" t="s">
        <v>298</v>
      </c>
    </row>
    <row r="59" ht="12.75">
      <c r="J59" s="119" t="s">
        <v>299</v>
      </c>
    </row>
    <row r="60" ht="12.75">
      <c r="J60" s="119" t="s">
        <v>300</v>
      </c>
    </row>
    <row r="61" ht="12.75">
      <c r="J61" s="119" t="s">
        <v>301</v>
      </c>
    </row>
    <row r="62" ht="12.75">
      <c r="J62" s="119" t="s">
        <v>302</v>
      </c>
    </row>
    <row r="63" ht="12.75">
      <c r="J63" s="119" t="s">
        <v>303</v>
      </c>
    </row>
    <row r="64" ht="12.75">
      <c r="J64" s="119" t="s">
        <v>304</v>
      </c>
    </row>
    <row r="65" ht="12.75">
      <c r="J65" s="119" t="s">
        <v>306</v>
      </c>
    </row>
    <row r="66" ht="12.75">
      <c r="J66" s="119" t="s">
        <v>308</v>
      </c>
    </row>
    <row r="67" ht="12.75">
      <c r="J67" s="120" t="s">
        <v>309</v>
      </c>
    </row>
  </sheetData>
  <sheetProtection/>
  <mergeCells count="2">
    <mergeCell ref="E27:E31"/>
    <mergeCell ref="E32:E36"/>
  </mergeCells>
  <printOptions/>
  <pageMargins left="0.7" right="0.7" top="0.75" bottom="0.75" header="0.3" footer="0.3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prin</cp:lastModifiedBy>
  <cp:lastPrinted>2020-07-30T02:58:07Z</cp:lastPrinted>
  <dcterms:created xsi:type="dcterms:W3CDTF">2010-11-15T02:46:27Z</dcterms:created>
  <dcterms:modified xsi:type="dcterms:W3CDTF">2022-08-17T01:59:25Z</dcterms:modified>
  <cp:category/>
  <cp:version/>
  <cp:contentType/>
  <cp:contentStatus/>
</cp:coreProperties>
</file>