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70" activeTab="0"/>
  </bookViews>
  <sheets>
    <sheet name="記入上の注意（必ずお読みください）" sheetId="1" r:id="rId1"/>
    <sheet name="申込一覧" sheetId="2" r:id="rId2"/>
    <sheet name="リレー" sheetId="3" r:id="rId3"/>
    <sheet name="競技者" sheetId="4" state="hidden" r:id="rId4"/>
    <sheet name="ﾘﾚｰDB" sheetId="5" state="hidden" r:id="rId5"/>
    <sheet name="参加料" sheetId="6" state="hidden" r:id="rId6"/>
    <sheet name="名前" sheetId="7" state="hidden" r:id="rId7"/>
  </sheets>
  <externalReferences>
    <externalReference r:id="rId10"/>
  </externalReferences>
  <definedNames>
    <definedName name="_xlfn.IFERROR" hidden="1">#NAME?</definedName>
    <definedName name="_xlnm.Print_Area" localSheetId="2">'リレー'!$A$1:$K$29</definedName>
    <definedName name="_xlnm.Print_Area" localSheetId="1">'申込一覧'!$A$1:$Q$118</definedName>
    <definedName name="_xlnm.Print_Titles" localSheetId="1">'申込一覧'!$17:$18</definedName>
    <definedName name="Rチーム">'名前'!$D$23:$D$33</definedName>
    <definedName name="ﾅﾝﾊﾞｰ">'申込一覧'!$B$19:$B$78</definedName>
    <definedName name="リレー">'名前'!$D$14:$D$18</definedName>
    <definedName name="県名_個人">'[1]名前'!$V$4:$V$52</definedName>
    <definedName name="個人県名">'名前'!$Q$4:$Q$52</definedName>
    <definedName name="種別" localSheetId="5">'[1]名前'!$F$27:$F$30</definedName>
    <definedName name="種別">'名前'!$F$45:$F$48</definedName>
    <definedName name="女子">'名前'!$J$5:$J$21</definedName>
    <definedName name="性別" localSheetId="5">'[1]名前'!$D$4:$D$5</definedName>
    <definedName name="性別">'名前'!$D$4:$D$5</definedName>
    <definedName name="男子">'名前'!$G$5:$G$30</definedName>
    <definedName name="都道府県名" localSheetId="5">'[1]名前'!$B$4:$B$52</definedName>
    <definedName name="都道府県名">'名前'!$B$4:$B$52</definedName>
  </definedNames>
  <calcPr fullCalcOnLoad="1"/>
</workbook>
</file>

<file path=xl/sharedStrings.xml><?xml version="1.0" encoding="utf-8"?>
<sst xmlns="http://schemas.openxmlformats.org/spreadsheetml/2006/main" count="438" uniqueCount="307">
  <si>
    <t>山梨</t>
  </si>
  <si>
    <t>石川</t>
  </si>
  <si>
    <t>【1】</t>
  </si>
  <si>
    <t>高校</t>
  </si>
  <si>
    <r>
      <t>記</t>
    </r>
    <r>
      <rPr>
        <b/>
        <sz val="26"/>
        <color indexed="60"/>
        <rFont val="Meiryo UI"/>
        <family val="3"/>
      </rPr>
      <t>入上の注意（必ずお読みください）</t>
    </r>
    <r>
      <rPr>
        <b/>
        <sz val="14"/>
        <rFont val="Meiryo UI"/>
        <family val="3"/>
      </rPr>
      <t>※このシートを印刷するなどして、必ずご確認ください。</t>
    </r>
  </si>
  <si>
    <t>Ｆ</t>
  </si>
  <si>
    <t>例↓にならって入力してください。</t>
  </si>
  <si>
    <t>【4】</t>
  </si>
  <si>
    <t>ナンバーの「－」ハイフンは省いて入力してください。(1-234の場合、1234と入力する。)</t>
  </si>
  <si>
    <t>リレーは「リレー」シートに入力して申込みしてください。</t>
  </si>
  <si>
    <t>宮　城</t>
  </si>
  <si>
    <t>【2】</t>
  </si>
  <si>
    <t>所 属 名</t>
  </si>
  <si>
    <t>　　　　　　　　　　　徳島陸上競技協会　記録・情報処理　　担当　　鈴木　有二（城東高等学校）</t>
  </si>
  <si>
    <t>色のついたセルにのみ入力してください。</t>
  </si>
  <si>
    <t>種別</t>
  </si>
  <si>
    <t>【5】</t>
  </si>
  <si>
    <t>【3】</t>
  </si>
  <si>
    <t>【6】</t>
  </si>
  <si>
    <t>DB</t>
  </si>
  <si>
    <t>所属長の公印を捺印した参加申込一覧表及びリレー申込一覧表を、大会当日受付に提出して下さい。ただし、「一般」・「大学」のチームは、所属長の公印は不要です。</t>
  </si>
  <si>
    <t>【12】</t>
  </si>
  <si>
    <t>不正な記録を入力していた場合は、エントリーを受け付けない場合があります。注意してください。</t>
  </si>
  <si>
    <t>【8】</t>
  </si>
  <si>
    <t>「生年」は、生まれた年の西暦を半角数字で入力してください。</t>
  </si>
  <si>
    <t>　　　　　　　　　</t>
  </si>
  <si>
    <t>作成した本ファイルを保存して、申し込み締め切り日までに下記アドレス宛へ送信してください。</t>
  </si>
  <si>
    <t>栃　木</t>
  </si>
  <si>
    <t>「最高記録」は令和3年1月1日以降にマークした公認の最高記録を入力してください。その年月日及び競技会名も入力してください。</t>
  </si>
  <si>
    <t>「最高記録」は「秒」や「m」などの単位は入力しないでください。（数字のみ）</t>
  </si>
  <si>
    <t>秋田</t>
  </si>
  <si>
    <t>公認記録がない場合は、何も入力しないでください。練習での記録や憶測での記録、参考記録等は入力しないでください。</t>
  </si>
  <si>
    <t>【10】</t>
  </si>
  <si>
    <t>「 都道府県 」「 種別 」「 性別 」「 種目 」はプルダウンから選択してください。</t>
  </si>
  <si>
    <t>【11】</t>
  </si>
  <si>
    <t>熊本</t>
  </si>
  <si>
    <t>参加料合計</t>
  </si>
  <si>
    <t>07300</t>
  </si>
  <si>
    <t>中学</t>
  </si>
  <si>
    <t>メールアドレス　：　tokujimunakata@yahoo.co.jp</t>
  </si>
  <si>
    <t>兵庫</t>
  </si>
  <si>
    <t>計</t>
  </si>
  <si>
    <t>メール送信後２～３日経っても返信メールが届かない場合はご連絡ください。</t>
  </si>
  <si>
    <t>所属名略称</t>
  </si>
  <si>
    <t>個人種目数</t>
  </si>
  <si>
    <t>【13】</t>
  </si>
  <si>
    <t>京　都</t>
  </si>
  <si>
    <t>男子</t>
  </si>
  <si>
    <t>【14】</t>
  </si>
  <si>
    <t>香　川</t>
  </si>
  <si>
    <t>入力について不明な点は、下記までご連絡ください。</t>
  </si>
  <si>
    <t>09400</t>
  </si>
  <si>
    <r>
      <t>　</t>
    </r>
    <r>
      <rPr>
        <sz val="11"/>
        <color indexed="8"/>
        <rFont val="Meiryo UI"/>
        <family val="3"/>
      </rPr>
      <t>　　担当　　鈴木　有二 （携帯電話　090-7625-7705）</t>
    </r>
  </si>
  <si>
    <t>大阪</t>
  </si>
  <si>
    <t>　一般財団法人徳島陸上競技協会長　殿</t>
  </si>
  <si>
    <t>選手①</t>
  </si>
  <si>
    <t>　大会要項により，参加料を添えて標記大会に参加申し込みをいたします。</t>
  </si>
  <si>
    <t>女子</t>
  </si>
  <si>
    <t>所属長氏名印</t>
  </si>
  <si>
    <t>申込責任者氏名印</t>
  </si>
  <si>
    <t>所属団体
都道府県</t>
  </si>
  <si>
    <t>参加料</t>
  </si>
  <si>
    <t>佐賀</t>
  </si>
  <si>
    <t>県内</t>
  </si>
  <si>
    <t>宮城</t>
  </si>
  <si>
    <t>参加人数</t>
  </si>
  <si>
    <t>Ｇ</t>
  </si>
  <si>
    <t>リレー種目数</t>
  </si>
  <si>
    <t>一般</t>
  </si>
  <si>
    <t>リレー</t>
  </si>
  <si>
    <t>№</t>
  </si>
  <si>
    <t>ﾅﾝﾊﾞｰ</t>
  </si>
  <si>
    <t>氏名</t>
  </si>
  <si>
    <t>TM</t>
  </si>
  <si>
    <t>生年</t>
  </si>
  <si>
    <t>性</t>
  </si>
  <si>
    <t>チーム</t>
  </si>
  <si>
    <t>エントリー種目①</t>
  </si>
  <si>
    <t>エントリー種目②</t>
  </si>
  <si>
    <t>種目</t>
  </si>
  <si>
    <t>最高記録</t>
  </si>
  <si>
    <t>年月日</t>
  </si>
  <si>
    <t>08100</t>
  </si>
  <si>
    <t>競技会名</t>
  </si>
  <si>
    <t>「リレー申し込み一覧表」記入上の注意（必ずお読みください）</t>
  </si>
  <si>
    <t>【1】　「種目」の欄はリストから選択してください。</t>
  </si>
  <si>
    <t>【2】　同種目に複数チーム参加する場合はチーム欄に「 A，B，C，・・・・ 」等をリストより選択してください。</t>
  </si>
  <si>
    <t>島根</t>
  </si>
  <si>
    <t>鳥取</t>
  </si>
  <si>
    <t>静　岡</t>
  </si>
  <si>
    <t>　　　 同種目に1チームの場合はチーム欄は空白でお願いします。</t>
  </si>
  <si>
    <t>【3】　「最高記録」は、令和3年1月1日以降に出した記録で、かつ現在のチームでの記録を入力してください。</t>
  </si>
  <si>
    <t>【4】　エントリーする選手の『ナンバー』を入力してください。</t>
  </si>
  <si>
    <t>選手②</t>
  </si>
  <si>
    <t>選手③</t>
  </si>
  <si>
    <t>選手④</t>
  </si>
  <si>
    <t>選手⑤</t>
  </si>
  <si>
    <t>愛知</t>
  </si>
  <si>
    <t>選手⑥</t>
  </si>
  <si>
    <t>N1</t>
  </si>
  <si>
    <t>沖縄</t>
  </si>
  <si>
    <t>岩手</t>
  </si>
  <si>
    <t>N2</t>
  </si>
  <si>
    <t>SX</t>
  </si>
  <si>
    <t>Rチーム</t>
  </si>
  <si>
    <t>KC</t>
  </si>
  <si>
    <t>MC</t>
  </si>
  <si>
    <t>Ｈ</t>
  </si>
  <si>
    <t>TL</t>
  </si>
  <si>
    <t>WT</t>
  </si>
  <si>
    <t>ZK</t>
  </si>
  <si>
    <t>S1</t>
  </si>
  <si>
    <t>S2</t>
  </si>
  <si>
    <t>S3</t>
  </si>
  <si>
    <t>S4</t>
  </si>
  <si>
    <t>青森</t>
  </si>
  <si>
    <t>S5</t>
  </si>
  <si>
    <t>個人種目</t>
  </si>
  <si>
    <t>S6</t>
  </si>
  <si>
    <t>団　体　名（個人名）</t>
  </si>
  <si>
    <t>種別</t>
  </si>
  <si>
    <t>男子種目数</t>
  </si>
  <si>
    <t>女子種目数</t>
  </si>
  <si>
    <t>種目数計</t>
  </si>
  <si>
    <t>沖　縄</t>
  </si>
  <si>
    <t>金額合計</t>
  </si>
  <si>
    <t>種目数</t>
  </si>
  <si>
    <t>NO</t>
  </si>
  <si>
    <t>宮　崎</t>
  </si>
  <si>
    <t>都道府県名</t>
  </si>
  <si>
    <t>性別</t>
  </si>
  <si>
    <t>00200</t>
  </si>
  <si>
    <t>徳　島</t>
  </si>
  <si>
    <t>00300</t>
  </si>
  <si>
    <t>徳島</t>
  </si>
  <si>
    <t>00500</t>
  </si>
  <si>
    <t>香川</t>
  </si>
  <si>
    <t>愛　媛</t>
  </si>
  <si>
    <t>愛媛</t>
  </si>
  <si>
    <t>高　知</t>
  </si>
  <si>
    <t>高知</t>
  </si>
  <si>
    <t>栃木</t>
  </si>
  <si>
    <t>北海道</t>
  </si>
  <si>
    <t>03400</t>
  </si>
  <si>
    <t>青　森</t>
  </si>
  <si>
    <t>04400</t>
  </si>
  <si>
    <t>03700</t>
  </si>
  <si>
    <t>福　井</t>
  </si>
  <si>
    <t>岩　手</t>
  </si>
  <si>
    <t>埼　玉</t>
  </si>
  <si>
    <t>04600</t>
  </si>
  <si>
    <t>山　形</t>
  </si>
  <si>
    <t>07100</t>
  </si>
  <si>
    <t>秋　田</t>
  </si>
  <si>
    <t>60100</t>
  </si>
  <si>
    <t>男4×100mR</t>
  </si>
  <si>
    <t>山形</t>
  </si>
  <si>
    <t>福　島</t>
  </si>
  <si>
    <t>福島</t>
  </si>
  <si>
    <t>茨　城</t>
  </si>
  <si>
    <t>女4×100mR</t>
  </si>
  <si>
    <t>07200</t>
  </si>
  <si>
    <t>茨城</t>
  </si>
  <si>
    <t>京都</t>
  </si>
  <si>
    <t>群　馬</t>
  </si>
  <si>
    <t>07400</t>
  </si>
  <si>
    <t>石　川</t>
  </si>
  <si>
    <t>群馬</t>
  </si>
  <si>
    <t>08400</t>
  </si>
  <si>
    <t>埼玉</t>
  </si>
  <si>
    <t>大　阪</t>
  </si>
  <si>
    <t>千　葉</t>
  </si>
  <si>
    <t>08800</t>
  </si>
  <si>
    <t>Ａ</t>
  </si>
  <si>
    <t>千葉</t>
  </si>
  <si>
    <t>東　京</t>
  </si>
  <si>
    <t>08600</t>
  </si>
  <si>
    <t>東京</t>
  </si>
  <si>
    <t>神奈川</t>
  </si>
  <si>
    <t>新　潟</t>
  </si>
  <si>
    <t>08900</t>
  </si>
  <si>
    <t>奈　良</t>
  </si>
  <si>
    <t>新潟</t>
  </si>
  <si>
    <t>富　山</t>
  </si>
  <si>
    <t>Ｂ</t>
  </si>
  <si>
    <t>宮崎</t>
  </si>
  <si>
    <t>富山</t>
  </si>
  <si>
    <t>Ｃ</t>
  </si>
  <si>
    <t>Ｄ</t>
  </si>
  <si>
    <t>山　口</t>
  </si>
  <si>
    <t>福井</t>
  </si>
  <si>
    <t>山　梨</t>
  </si>
  <si>
    <t>Ｅ</t>
  </si>
  <si>
    <t>長　野</t>
  </si>
  <si>
    <t>長野</t>
  </si>
  <si>
    <t>岐　阜</t>
  </si>
  <si>
    <t>岐阜</t>
  </si>
  <si>
    <t>静岡</t>
  </si>
  <si>
    <t>愛　知</t>
  </si>
  <si>
    <t>Ｉ</t>
  </si>
  <si>
    <t>08550</t>
  </si>
  <si>
    <t>三　重</t>
  </si>
  <si>
    <t>Ｊ</t>
  </si>
  <si>
    <t>三重</t>
  </si>
  <si>
    <t>滋　賀</t>
  </si>
  <si>
    <t>滋賀</t>
  </si>
  <si>
    <t>兵　庫</t>
  </si>
  <si>
    <t>奈良</t>
  </si>
  <si>
    <t>和歌山</t>
  </si>
  <si>
    <t>鳥　取</t>
  </si>
  <si>
    <t>島　根</t>
  </si>
  <si>
    <t>佐　賀</t>
  </si>
  <si>
    <t>岡　山</t>
  </si>
  <si>
    <t>岡山</t>
  </si>
  <si>
    <t>広　島</t>
  </si>
  <si>
    <t>広島</t>
  </si>
  <si>
    <t>個人</t>
  </si>
  <si>
    <t>山口</t>
  </si>
  <si>
    <t>福　岡</t>
  </si>
  <si>
    <t>福岡</t>
  </si>
  <si>
    <t>長　崎</t>
  </si>
  <si>
    <t>長崎</t>
  </si>
  <si>
    <t>熊　本</t>
  </si>
  <si>
    <t>大　分</t>
  </si>
  <si>
    <t>大分</t>
  </si>
  <si>
    <t>鹿児島</t>
  </si>
  <si>
    <t>第１回徳島県強化記録会　参加申し込み一覧表</t>
  </si>
  <si>
    <t>第１回徳島県強化記録会　リレー申し込み一覧表</t>
  </si>
  <si>
    <r>
      <t>本大会専用の申込みファイルであることを確認してください。この申込みファイルは</t>
    </r>
    <r>
      <rPr>
        <b/>
        <sz val="11"/>
        <color indexed="10"/>
        <rFont val="Meiryo UI"/>
        <family val="3"/>
      </rPr>
      <t>「第１回徳島県強化記録会」</t>
    </r>
    <r>
      <rPr>
        <sz val="11"/>
        <color indexed="8"/>
        <rFont val="Meiryo UI"/>
        <family val="3"/>
      </rPr>
      <t>です。</t>
    </r>
  </si>
  <si>
    <t>ファイル名の後の（所属名）を校名や団体名に変更してください。　例）2022強化記録会①entry(〇〇)</t>
  </si>
  <si>
    <t>姓（漢字）</t>
  </si>
  <si>
    <t>名（漢字）</t>
  </si>
  <si>
    <r>
      <t xml:space="preserve">登録
</t>
    </r>
    <r>
      <rPr>
        <sz val="6"/>
        <color indexed="8"/>
        <rFont val="ＭＳ Ｐゴシック"/>
        <family val="3"/>
      </rPr>
      <t>都道府県</t>
    </r>
  </si>
  <si>
    <t>男_100m</t>
  </si>
  <si>
    <t>男_200m</t>
  </si>
  <si>
    <t>男_400m</t>
  </si>
  <si>
    <t>男_110mH(1.067m)</t>
  </si>
  <si>
    <t>男_400mH(0.914m)</t>
  </si>
  <si>
    <t>男_4×100m</t>
  </si>
  <si>
    <t>男_走高跳</t>
  </si>
  <si>
    <t>男_棒高跳</t>
  </si>
  <si>
    <t>男_走幅跳</t>
  </si>
  <si>
    <t>男_三段跳</t>
  </si>
  <si>
    <t>男_砲丸投(7.260kg)</t>
  </si>
  <si>
    <t>男_円盤投(2.000kg)</t>
  </si>
  <si>
    <t>男_ﾊﾝﾏｰ投(7.260kg)</t>
  </si>
  <si>
    <t>08210</t>
  </si>
  <si>
    <t>08710</t>
  </si>
  <si>
    <t>09110</t>
  </si>
  <si>
    <t>00620</t>
  </si>
  <si>
    <t>01020</t>
  </si>
  <si>
    <t>08220</t>
  </si>
  <si>
    <t>08720</t>
  </si>
  <si>
    <t>09120</t>
  </si>
  <si>
    <t>03230</t>
  </si>
  <si>
    <t>08340</t>
  </si>
  <si>
    <t>09630</t>
  </si>
  <si>
    <t>08360</t>
  </si>
  <si>
    <t>女_100m</t>
  </si>
  <si>
    <t>女_200m</t>
  </si>
  <si>
    <t>女_400m</t>
  </si>
  <si>
    <t>女_100mH(0.838m)</t>
  </si>
  <si>
    <t>女_400mH(0.762m)</t>
  </si>
  <si>
    <t>女_4×100m</t>
  </si>
  <si>
    <t>女_走高跳</t>
  </si>
  <si>
    <t>女_棒高跳</t>
  </si>
  <si>
    <t>女_走幅跳</t>
  </si>
  <si>
    <t>女_三段跳</t>
  </si>
  <si>
    <t>女_砲丸投(4.000kg)</t>
  </si>
  <si>
    <t>女_円盤投(1.000kg)</t>
  </si>
  <si>
    <t>女_ﾊﾝﾏｰ投(4.000kg)</t>
  </si>
  <si>
    <t>03130</t>
  </si>
  <si>
    <t>08530</t>
  </si>
  <si>
    <t>男_U20砲丸投(6.000kg)</t>
  </si>
  <si>
    <t>男_U20円盤投(1.750kg)</t>
  </si>
  <si>
    <t>男_U20ﾊﾝﾏｰ投(6.000kg)</t>
  </si>
  <si>
    <t>男_高校800m</t>
  </si>
  <si>
    <t>男_高校3000m</t>
  </si>
  <si>
    <t>男_高校砲丸投(6.000kg)</t>
  </si>
  <si>
    <t>男_高校円盤投(1.750kg)</t>
  </si>
  <si>
    <t>男_高校ﾊﾝﾏｰ投(6.000kg)</t>
  </si>
  <si>
    <t>男_中学110mH(0.914m)</t>
  </si>
  <si>
    <t>男_中学2･3年砲丸投(5.000kg)</t>
  </si>
  <si>
    <t>男_中学1年砲丸投(2.721kg)</t>
  </si>
  <si>
    <t>男_中学円盤投(1.500kg)</t>
  </si>
  <si>
    <t>男_少年B砲丸投(5.000kg)</t>
  </si>
  <si>
    <t>女_高校800m</t>
  </si>
  <si>
    <t>女_高校3000m</t>
  </si>
  <si>
    <t>女_中学100mH(0.762m)</t>
  </si>
  <si>
    <t>女_中学砲丸投(2.721kg)</t>
  </si>
  <si>
    <t>「氏名」の姓と名について、「漢字」と「英字」の両方を入力してください。</t>
  </si>
  <si>
    <t>姓（英字）</t>
  </si>
  <si>
    <t>名（英字）</t>
  </si>
  <si>
    <t>【7】</t>
  </si>
  <si>
    <t>【9】</t>
  </si>
  <si>
    <r>
      <t>「英字」は、「姓」は全て大文字、「名」は頭文字のみ大文字であとは小文字になります。ヘボン式ローマ字を使用し、</t>
    </r>
    <r>
      <rPr>
        <b/>
        <u val="single"/>
        <sz val="11"/>
        <color indexed="10"/>
        <rFont val="Meiryo UI"/>
        <family val="3"/>
      </rPr>
      <t>日本陸連WEB登録と同じ表記にしてください。</t>
    </r>
  </si>
  <si>
    <t>　　　入力は、数字のみ入力してください。（例　42"00 →4200）</t>
  </si>
  <si>
    <r>
      <t>【5】　</t>
    </r>
    <r>
      <rPr>
        <b/>
        <sz val="11"/>
        <color indexed="10"/>
        <rFont val="Meiryo UI"/>
        <family val="3"/>
      </rPr>
      <t>リレーのみの参加選手も【申込一覧】に入力してください。</t>
    </r>
    <r>
      <rPr>
        <sz val="11"/>
        <rFont val="Meiryo UI"/>
        <family val="3"/>
      </rPr>
      <t>（※【申込一覧】にないナンバーを入力するとエラーになります。）</t>
    </r>
  </si>
  <si>
    <t>男_やり投(0.800kg)</t>
  </si>
  <si>
    <t>男_やり投(0.800kg)</t>
  </si>
  <si>
    <t>09200</t>
  </si>
  <si>
    <t>09200</t>
  </si>
  <si>
    <t>09300</t>
  </si>
  <si>
    <t>09300</t>
  </si>
  <si>
    <t>女_やり投(0.600kg)</t>
  </si>
  <si>
    <t>女_やり投(0.600kg)</t>
  </si>
  <si>
    <r>
      <t>緊</t>
    </r>
    <r>
      <rPr>
        <sz val="11"/>
        <color indexed="8"/>
        <rFont val="ＭＳ Ｐゴシック"/>
        <family val="3"/>
      </rPr>
      <t>急連絡先
（申込者の携帯電話）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</si>
</sst>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=1]&quot;男&quot;;[=2]&quot;女&quot;;General"/>
    <numFmt numFmtId="178" formatCode="[&gt;10000]0&quot;’&quot;00&quot;”&quot;00;0&quot;”&quot;00"/>
    <numFmt numFmtId="179" formatCode="000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Meiryo UI"/>
      <family val="3"/>
    </font>
    <font>
      <b/>
      <sz val="26"/>
      <color indexed="60"/>
      <name val="Meiryo UI"/>
      <family val="3"/>
    </font>
    <font>
      <b/>
      <sz val="11"/>
      <color indexed="10"/>
      <name val="Meiryo UI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60"/>
      <name val="Meiryo UI"/>
      <family val="3"/>
    </font>
    <font>
      <sz val="11"/>
      <name val="Meiryo UI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Meiryo UI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u val="single"/>
      <sz val="11"/>
      <color indexed="10"/>
      <name val="Meiryo UI"/>
      <family val="3"/>
    </font>
    <font>
      <sz val="10"/>
      <name val="ＭＳ Ｐゴシック"/>
      <family val="3"/>
    </font>
    <font>
      <sz val="9"/>
      <name val="Meiryo UI"/>
      <family val="3"/>
    </font>
    <font>
      <b/>
      <sz val="11"/>
      <color rgb="FFFF0000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hair"/>
      <top style="hair"/>
      <bottom style="thin"/>
    </border>
    <border>
      <left style="dotted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11" borderId="10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vertical="center"/>
    </xf>
    <xf numFmtId="0" fontId="24" fillId="11" borderId="11" xfId="0" applyFont="1" applyFill="1" applyBorder="1" applyAlignment="1">
      <alignment vertical="center"/>
    </xf>
    <xf numFmtId="0" fontId="24" fillId="11" borderId="11" xfId="0" applyFont="1" applyFill="1" applyBorder="1" applyAlignment="1">
      <alignment vertical="center" wrapText="1"/>
    </xf>
    <xf numFmtId="0" fontId="22" fillId="11" borderId="12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 shrinkToFit="1"/>
      <protection hidden="1"/>
    </xf>
    <xf numFmtId="176" fontId="0" fillId="0" borderId="0" xfId="0" applyNumberFormat="1" applyFont="1" applyAlignment="1" applyProtection="1">
      <alignment horizontal="right" vertical="center"/>
      <protection hidden="1"/>
    </xf>
    <xf numFmtId="176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26" fillId="3" borderId="14" xfId="0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26" fillId="3" borderId="15" xfId="0" applyFont="1" applyFill="1" applyBorder="1" applyAlignment="1" applyProtection="1">
      <alignment horizontal="center" vertical="center" shrinkToFit="1"/>
      <protection hidden="1" locked="0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5" fontId="0" fillId="0" borderId="15" xfId="0" applyNumberFormat="1" applyFont="1" applyBorder="1" applyAlignment="1" applyProtection="1">
      <alignment vertical="center"/>
      <protection hidden="1"/>
    </xf>
    <xf numFmtId="5" fontId="0" fillId="0" borderId="15" xfId="0" applyNumberFormat="1" applyFont="1" applyBorder="1" applyAlignment="1" applyProtection="1">
      <alignment horizontal="right" vertical="center"/>
      <protection hidden="1"/>
    </xf>
    <xf numFmtId="6" fontId="0" fillId="0" borderId="15" xfId="0" applyNumberFormat="1" applyFont="1" applyBorder="1" applyAlignment="1" applyProtection="1">
      <alignment horizontal="center" vertical="center"/>
      <protection hidden="1"/>
    </xf>
    <xf numFmtId="6" fontId="0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62" applyFont="1" applyAlignment="1" applyProtection="1">
      <alignment/>
      <protection hidden="1"/>
    </xf>
    <xf numFmtId="49" fontId="13" fillId="0" borderId="0" xfId="62" applyNumberFormat="1" applyFont="1" applyAlignment="1" applyProtection="1">
      <alignment/>
      <protection hidden="1"/>
    </xf>
    <xf numFmtId="0" fontId="0" fillId="24" borderId="16" xfId="0" applyFont="1" applyFill="1" applyBorder="1" applyAlignment="1" applyProtection="1">
      <alignment horizontal="center" vertical="center" shrinkToFit="1"/>
      <protection hidden="1"/>
    </xf>
    <xf numFmtId="0" fontId="0" fillId="24" borderId="17" xfId="0" applyFont="1" applyFill="1" applyBorder="1" applyAlignment="1" applyProtection="1">
      <alignment horizontal="center" vertical="center" shrinkToFit="1"/>
      <protection hidden="1"/>
    </xf>
    <xf numFmtId="0" fontId="0" fillId="24" borderId="18" xfId="0" applyFont="1" applyFill="1" applyBorder="1" applyAlignment="1" applyProtection="1">
      <alignment horizontal="center" vertical="center" shrinkToFit="1"/>
      <protection hidden="1"/>
    </xf>
    <xf numFmtId="0" fontId="0" fillId="24" borderId="19" xfId="0" applyFont="1" applyFill="1" applyBorder="1" applyAlignment="1" applyProtection="1">
      <alignment vertical="center" shrinkToFit="1"/>
      <protection hidden="1"/>
    </xf>
    <xf numFmtId="0" fontId="0" fillId="3" borderId="16" xfId="0" applyFont="1" applyFill="1" applyBorder="1" applyAlignment="1" applyProtection="1">
      <alignment horizontal="center" vertical="center" shrinkToFit="1"/>
      <protection hidden="1" locked="0"/>
    </xf>
    <xf numFmtId="0" fontId="0" fillId="3" borderId="20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3" borderId="21" xfId="0" applyFont="1" applyFill="1" applyBorder="1" applyAlignment="1" applyProtection="1">
      <alignment vertical="center" shrinkToFit="1"/>
      <protection hidden="1" locked="0"/>
    </xf>
    <xf numFmtId="0" fontId="0" fillId="3" borderId="22" xfId="0" applyFont="1" applyFill="1" applyBorder="1" applyAlignment="1" applyProtection="1">
      <alignment vertical="center" shrinkToFit="1"/>
      <protection hidden="1" locked="0"/>
    </xf>
    <xf numFmtId="0" fontId="0" fillId="3" borderId="22" xfId="0" applyFont="1" applyFill="1" applyBorder="1" applyAlignment="1" applyProtection="1">
      <alignment horizontal="right" vertical="center" shrinkToFit="1"/>
      <protection hidden="1" locked="0"/>
    </xf>
    <xf numFmtId="0" fontId="0" fillId="3" borderId="23" xfId="0" applyFont="1" applyFill="1" applyBorder="1" applyAlignment="1" applyProtection="1">
      <alignment vertical="center" shrinkToFit="1"/>
      <protection hidden="1" locked="0"/>
    </xf>
    <xf numFmtId="0" fontId="0" fillId="0" borderId="15" xfId="0" applyFont="1" applyBorder="1" applyAlignment="1" applyProtection="1">
      <alignment vertical="center" shrinkToFit="1"/>
      <protection hidden="1"/>
    </xf>
    <xf numFmtId="0" fontId="0" fillId="3" borderId="21" xfId="0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25" fillId="0" borderId="0" xfId="0" applyFont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3" borderId="19" xfId="0" applyFill="1" applyBorder="1" applyAlignment="1" applyProtection="1">
      <alignment horizontal="center" vertical="center" shrinkToFit="1"/>
      <protection hidden="1" locked="0"/>
    </xf>
    <xf numFmtId="178" fontId="0" fillId="3" borderId="29" xfId="0" applyNumberFormat="1" applyFill="1" applyBorder="1" applyAlignment="1" applyProtection="1">
      <alignment horizontal="center" vertical="center" shrinkToFit="1"/>
      <protection hidden="1" locked="0"/>
    </xf>
    <xf numFmtId="0" fontId="32" fillId="3" borderId="16" xfId="0" applyFont="1" applyFill="1" applyBorder="1" applyAlignment="1" applyProtection="1">
      <alignment horizontal="center" vertical="center" shrinkToFit="1"/>
      <protection hidden="1" locked="0"/>
    </xf>
    <xf numFmtId="0" fontId="32" fillId="3" borderId="17" xfId="0" applyFont="1" applyFill="1" applyBorder="1" applyAlignment="1" applyProtection="1">
      <alignment horizontal="center" vertical="center" shrinkToFit="1"/>
      <protection hidden="1" locked="0"/>
    </xf>
    <xf numFmtId="0" fontId="32" fillId="3" borderId="18" xfId="0" applyFont="1" applyFill="1" applyBorder="1" applyAlignment="1" applyProtection="1">
      <alignment horizontal="center" vertical="center" shrinkToFit="1"/>
      <protection hidden="1" locked="0"/>
    </xf>
    <xf numFmtId="0" fontId="13" fillId="0" borderId="0" xfId="63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3" fillId="0" borderId="0" xfId="63">
      <alignment/>
      <protection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0" fontId="33" fillId="0" borderId="32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33" fillId="0" borderId="34" xfId="0" applyFont="1" applyFill="1" applyBorder="1" applyAlignment="1">
      <alignment horizontal="center" vertical="center" shrinkToFit="1"/>
    </xf>
    <xf numFmtId="0" fontId="33" fillId="0" borderId="35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37" xfId="0" applyFont="1" applyFill="1" applyBorder="1" applyAlignment="1">
      <alignment horizontal="center" vertical="center" shrinkToFit="1"/>
    </xf>
    <xf numFmtId="0" fontId="33" fillId="0" borderId="38" xfId="0" applyFont="1" applyFill="1" applyBorder="1" applyAlignment="1">
      <alignment horizontal="center" vertical="center" shrinkToFit="1"/>
    </xf>
    <xf numFmtId="0" fontId="33" fillId="0" borderId="39" xfId="0" applyFont="1" applyFill="1" applyBorder="1" applyAlignment="1">
      <alignment vertical="center" shrinkToFit="1"/>
    </xf>
    <xf numFmtId="0" fontId="33" fillId="0" borderId="40" xfId="0" applyFont="1" applyFill="1" applyBorder="1" applyAlignment="1">
      <alignment vertical="center" shrinkToFit="1"/>
    </xf>
    <xf numFmtId="0" fontId="33" fillId="0" borderId="37" xfId="0" applyFont="1" applyFill="1" applyBorder="1" applyAlignment="1">
      <alignment vertical="center" shrinkToFit="1"/>
    </xf>
    <xf numFmtId="0" fontId="33" fillId="0" borderId="41" xfId="0" applyFont="1" applyFill="1" applyBorder="1" applyAlignment="1">
      <alignment vertical="center" shrinkToFit="1"/>
    </xf>
    <xf numFmtId="0" fontId="33" fillId="0" borderId="42" xfId="0" applyFont="1" applyFill="1" applyBorder="1" applyAlignment="1">
      <alignment vertical="center" shrinkToFit="1"/>
    </xf>
    <xf numFmtId="0" fontId="33" fillId="0" borderId="38" xfId="0" applyFont="1" applyFill="1" applyBorder="1" applyAlignment="1">
      <alignment vertical="center" shrinkToFit="1"/>
    </xf>
    <xf numFmtId="0" fontId="33" fillId="0" borderId="43" xfId="0" applyFont="1" applyFill="1" applyBorder="1" applyAlignment="1">
      <alignment vertical="center" shrinkToFit="1"/>
    </xf>
    <xf numFmtId="0" fontId="33" fillId="0" borderId="44" xfId="0" applyFont="1" applyFill="1" applyBorder="1" applyAlignment="1">
      <alignment vertical="center" shrinkToFit="1"/>
    </xf>
    <xf numFmtId="6" fontId="0" fillId="0" borderId="45" xfId="0" applyNumberFormat="1" applyFill="1" applyBorder="1" applyAlignment="1">
      <alignment vertical="center" shrinkToFi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35" fillId="0" borderId="0" xfId="62" applyNumberFormat="1" applyFont="1" applyFill="1" applyAlignment="1">
      <alignment horizontal="center" vertical="center" shrinkToFit="1"/>
      <protection/>
    </xf>
    <xf numFmtId="49" fontId="36" fillId="0" borderId="0" xfId="0" applyNumberFormat="1" applyFont="1" applyFill="1" applyAlignment="1">
      <alignment horizontal="right" vertical="center" shrinkToFit="1"/>
    </xf>
    <xf numFmtId="49" fontId="36" fillId="0" borderId="0" xfId="0" applyNumberFormat="1" applyFont="1" applyFill="1" applyAlignment="1">
      <alignment horizontal="left" vertical="center" shrinkToFit="1"/>
    </xf>
    <xf numFmtId="0" fontId="35" fillId="0" borderId="0" xfId="62" applyNumberFormat="1" applyFont="1" applyFill="1" applyAlignment="1">
      <alignment horizontal="center" vertical="center"/>
      <protection/>
    </xf>
    <xf numFmtId="49" fontId="35" fillId="0" borderId="0" xfId="62" applyNumberFormat="1" applyFont="1" applyFill="1" applyAlignment="1">
      <alignment horizontal="center" vertical="center"/>
      <protection/>
    </xf>
    <xf numFmtId="0" fontId="36" fillId="0" borderId="0" xfId="62" applyNumberFormat="1" applyFont="1" applyFill="1" applyAlignment="1">
      <alignment horizontal="center" vertical="center" shrinkToFit="1"/>
      <protection/>
    </xf>
    <xf numFmtId="49" fontId="36" fillId="0" borderId="0" xfId="62" applyNumberFormat="1" applyFont="1" applyFill="1" applyAlignment="1">
      <alignment horizontal="center" vertical="center" shrinkToFit="1"/>
      <protection/>
    </xf>
    <xf numFmtId="0" fontId="0" fillId="3" borderId="46" xfId="0" applyFont="1" applyFill="1" applyBorder="1" applyAlignment="1" applyProtection="1">
      <alignment horizontal="center" vertical="center" shrinkToFit="1"/>
      <protection hidden="1" locked="0"/>
    </xf>
    <xf numFmtId="0" fontId="0" fillId="3" borderId="47" xfId="0" applyFont="1" applyFill="1" applyBorder="1" applyAlignment="1" applyProtection="1">
      <alignment horizontal="center" vertical="center" shrinkToFit="1"/>
      <protection hidden="1" locked="0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6" fontId="0" fillId="0" borderId="21" xfId="0" applyNumberFormat="1" applyFont="1" applyBorder="1" applyAlignment="1" applyProtection="1">
      <alignment horizontal="center" vertical="center"/>
      <protection hidden="1"/>
    </xf>
    <xf numFmtId="6" fontId="0" fillId="0" borderId="22" xfId="0" applyNumberFormat="1" applyFont="1" applyBorder="1" applyAlignment="1" applyProtection="1">
      <alignment horizontal="center" vertical="center"/>
      <protection hidden="1"/>
    </xf>
    <xf numFmtId="0" fontId="45" fillId="11" borderId="11" xfId="0" applyFont="1" applyFill="1" applyBorder="1" applyAlignment="1">
      <alignment vertical="center"/>
    </xf>
    <xf numFmtId="0" fontId="0" fillId="3" borderId="29" xfId="0" applyFont="1" applyFill="1" applyBorder="1" applyAlignment="1" applyProtection="1">
      <alignment horizontal="center" vertical="center" shrinkToFit="1"/>
      <protection hidden="1" locked="0"/>
    </xf>
    <xf numFmtId="0" fontId="0" fillId="3" borderId="14" xfId="0" applyFont="1" applyFill="1" applyBorder="1" applyAlignment="1" applyProtection="1">
      <alignment horizontal="center" vertical="center" shrinkToFit="1"/>
      <protection hidden="1" locked="0"/>
    </xf>
    <xf numFmtId="0" fontId="28" fillId="24" borderId="52" xfId="0" applyFont="1" applyFill="1" applyBorder="1" applyAlignment="1" applyProtection="1">
      <alignment horizontal="center" vertical="center" shrinkToFit="1"/>
      <protection hidden="1"/>
    </xf>
    <xf numFmtId="0" fontId="40" fillId="24" borderId="54" xfId="0" applyFont="1" applyFill="1" applyBorder="1" applyAlignment="1" applyProtection="1">
      <alignment horizontal="center" vertical="center" shrinkToFit="1"/>
      <protection hidden="1"/>
    </xf>
    <xf numFmtId="0" fontId="28" fillId="24" borderId="55" xfId="0" applyFont="1" applyFill="1" applyBorder="1" applyAlignment="1" applyProtection="1">
      <alignment horizontal="center" vertical="center" shrinkToFit="1"/>
      <protection hidden="1"/>
    </xf>
    <xf numFmtId="0" fontId="40" fillId="24" borderId="56" xfId="0" applyFont="1" applyFill="1" applyBorder="1" applyAlignment="1" applyProtection="1">
      <alignment horizontal="center" vertical="center" shrinkToFit="1"/>
      <protection hidden="1"/>
    </xf>
    <xf numFmtId="0" fontId="39" fillId="3" borderId="57" xfId="0" applyFont="1" applyFill="1" applyBorder="1" applyAlignment="1" applyProtection="1">
      <alignment horizontal="center" vertical="center" shrinkToFit="1"/>
      <protection hidden="1" locked="0"/>
    </xf>
    <xf numFmtId="0" fontId="0" fillId="3" borderId="20" xfId="0" applyFont="1" applyFill="1" applyBorder="1" applyAlignment="1" applyProtection="1">
      <alignment horizontal="center" vertical="center" shrinkToFit="1"/>
      <protection hidden="1" locked="0"/>
    </xf>
    <xf numFmtId="0" fontId="0" fillId="3" borderId="58" xfId="0" applyFont="1" applyFill="1" applyBorder="1" applyAlignment="1" applyProtection="1">
      <alignment horizontal="center" vertical="center" shrinkToFit="1"/>
      <protection hidden="1" locked="0"/>
    </xf>
    <xf numFmtId="177" fontId="0" fillId="3" borderId="19" xfId="0" applyNumberFormat="1" applyFont="1" applyFill="1" applyBorder="1" applyAlignment="1" applyProtection="1">
      <alignment horizontal="center" vertical="center" shrinkToFit="1"/>
      <protection hidden="1" locked="0"/>
    </xf>
    <xf numFmtId="177" fontId="0" fillId="3" borderId="15" xfId="0" applyNumberFormat="1" applyFont="1" applyFill="1" applyBorder="1" applyAlignment="1" applyProtection="1">
      <alignment horizontal="center" vertical="center" shrinkToFit="1"/>
      <protection hidden="1" locked="0"/>
    </xf>
    <xf numFmtId="0" fontId="43" fillId="3" borderId="18" xfId="0" applyFont="1" applyFill="1" applyBorder="1" applyAlignment="1" applyProtection="1">
      <alignment horizontal="center" vertical="center" shrinkToFit="1"/>
      <protection hidden="1" locked="0"/>
    </xf>
    <xf numFmtId="0" fontId="23" fillId="11" borderId="59" xfId="0" applyFont="1" applyFill="1" applyBorder="1" applyAlignment="1">
      <alignment horizontal="center" vertical="center" shrinkToFit="1"/>
    </xf>
    <xf numFmtId="0" fontId="23" fillId="11" borderId="60" xfId="0" applyFont="1" applyFill="1" applyBorder="1" applyAlignment="1">
      <alignment horizontal="center" vertical="center" shrinkToFit="1"/>
    </xf>
    <xf numFmtId="0" fontId="23" fillId="11" borderId="10" xfId="0" applyFont="1" applyFill="1" applyBorder="1" applyAlignment="1">
      <alignment horizontal="center" vertical="center" shrinkToFit="1"/>
    </xf>
    <xf numFmtId="0" fontId="23" fillId="11" borderId="11" xfId="0" applyFont="1" applyFill="1" applyBorder="1" applyAlignment="1">
      <alignment horizontal="center" vertical="center" shrinkToFit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58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76" fontId="0" fillId="0" borderId="0" xfId="0" applyNumberFormat="1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64" xfId="0" applyFont="1" applyBorder="1" applyAlignment="1" applyProtection="1">
      <alignment horizontal="center" vertical="center"/>
      <protection hidden="1"/>
    </xf>
    <xf numFmtId="0" fontId="26" fillId="3" borderId="58" xfId="0" applyFont="1" applyFill="1" applyBorder="1" applyAlignment="1" applyProtection="1">
      <alignment horizontal="center" vertical="center" shrinkToFit="1"/>
      <protection hidden="1" locked="0"/>
    </xf>
    <xf numFmtId="0" fontId="26" fillId="3" borderId="63" xfId="0" applyFont="1" applyFill="1" applyBorder="1" applyAlignment="1" applyProtection="1">
      <alignment horizontal="center" vertical="center" shrinkToFit="1"/>
      <protection hidden="1" locked="0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3" borderId="14" xfId="0" applyFont="1" applyFill="1" applyBorder="1" applyAlignment="1" applyProtection="1">
      <alignment horizontal="center" vertical="center" shrinkToFit="1"/>
      <protection hidden="1" locked="0"/>
    </xf>
    <xf numFmtId="0" fontId="0" fillId="24" borderId="65" xfId="0" applyFont="1" applyFill="1" applyBorder="1" applyAlignment="1" applyProtection="1">
      <alignment horizontal="center" vertical="center" shrinkToFit="1"/>
      <protection hidden="1"/>
    </xf>
    <xf numFmtId="0" fontId="0" fillId="24" borderId="66" xfId="0" applyFont="1" applyFill="1" applyBorder="1" applyAlignment="1" applyProtection="1">
      <alignment horizontal="center" vertical="center" shrinkToFit="1"/>
      <protection hidden="1"/>
    </xf>
    <xf numFmtId="0" fontId="28" fillId="24" borderId="67" xfId="0" applyFont="1" applyFill="1" applyBorder="1" applyAlignment="1" applyProtection="1">
      <alignment horizontal="center" vertical="center" wrapText="1" shrinkToFit="1"/>
      <protection hidden="1"/>
    </xf>
    <xf numFmtId="0" fontId="28" fillId="24" borderId="68" xfId="0" applyFont="1" applyFill="1" applyBorder="1" applyAlignment="1" applyProtection="1">
      <alignment horizontal="center" vertical="center" shrinkToFit="1"/>
      <protection hidden="1"/>
    </xf>
    <xf numFmtId="0" fontId="0" fillId="0" borderId="63" xfId="0" applyFont="1" applyBorder="1" applyAlignment="1" applyProtection="1">
      <alignment horizontal="center" vertical="center" wrapText="1"/>
      <protection hidden="1"/>
    </xf>
    <xf numFmtId="6" fontId="0" fillId="0" borderId="22" xfId="0" applyNumberFormat="1" applyFont="1" applyBorder="1" applyAlignment="1" applyProtection="1">
      <alignment horizontal="center" vertical="center"/>
      <protection hidden="1"/>
    </xf>
    <xf numFmtId="6" fontId="0" fillId="0" borderId="23" xfId="0" applyNumberFormat="1" applyFont="1" applyBorder="1" applyAlignment="1" applyProtection="1">
      <alignment horizontal="center" vertical="center"/>
      <protection hidden="1"/>
    </xf>
    <xf numFmtId="0" fontId="0" fillId="24" borderId="48" xfId="0" applyFont="1" applyFill="1" applyBorder="1" applyAlignment="1" applyProtection="1">
      <alignment horizontal="center" vertical="center" shrinkToFit="1"/>
      <protection hidden="1"/>
    </xf>
    <xf numFmtId="0" fontId="0" fillId="24" borderId="49" xfId="0" applyFont="1" applyFill="1" applyBorder="1" applyAlignment="1" applyProtection="1">
      <alignment horizontal="center" vertical="center" shrinkToFit="1"/>
      <protection hidden="1"/>
    </xf>
    <xf numFmtId="0" fontId="0" fillId="24" borderId="69" xfId="0" applyFont="1" applyFill="1" applyBorder="1" applyAlignment="1" applyProtection="1">
      <alignment horizontal="center" vertical="center" shrinkToFit="1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24" borderId="61" xfId="0" applyFont="1" applyFill="1" applyBorder="1" applyAlignment="1" applyProtection="1">
      <alignment horizontal="center" vertical="center" shrinkToFit="1"/>
      <protection hidden="1"/>
    </xf>
    <xf numFmtId="0" fontId="0" fillId="24" borderId="67" xfId="0" applyFont="1" applyFill="1" applyBorder="1" applyAlignment="1" applyProtection="1">
      <alignment horizontal="center" vertical="center" shrinkToFit="1"/>
      <protection hidden="1"/>
    </xf>
    <xf numFmtId="0" fontId="0" fillId="24" borderId="62" xfId="0" applyFont="1" applyFill="1" applyBorder="1" applyAlignment="1" applyProtection="1">
      <alignment horizontal="center" vertical="center" shrinkToFit="1"/>
      <protection hidden="1"/>
    </xf>
    <xf numFmtId="0" fontId="0" fillId="24" borderId="70" xfId="0" applyFont="1" applyFill="1" applyBorder="1" applyAlignment="1" applyProtection="1">
      <alignment horizontal="center" vertical="center" shrinkToFit="1"/>
      <protection hidden="1"/>
    </xf>
    <xf numFmtId="0" fontId="0" fillId="24" borderId="68" xfId="0" applyFont="1" applyFill="1" applyBorder="1" applyAlignment="1" applyProtection="1">
      <alignment horizontal="center" vertical="center" shrinkToFit="1"/>
      <protection hidden="1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/>
    </xf>
    <xf numFmtId="0" fontId="0" fillId="0" borderId="73" xfId="0" applyFont="1" applyBorder="1" applyAlignment="1" applyProtection="1">
      <alignment horizontal="center" vertical="center"/>
      <protection hidden="1"/>
    </xf>
    <xf numFmtId="0" fontId="31" fillId="11" borderId="10" xfId="0" applyFont="1" applyFill="1" applyBorder="1" applyAlignment="1" applyProtection="1">
      <alignment horizontal="left" vertical="center" shrinkToFit="1"/>
      <protection hidden="1"/>
    </xf>
    <xf numFmtId="0" fontId="31" fillId="11" borderId="0" xfId="0" applyFont="1" applyFill="1" applyBorder="1" applyAlignment="1" applyProtection="1">
      <alignment horizontal="left" vertical="center" shrinkToFit="1"/>
      <protection hidden="1"/>
    </xf>
    <xf numFmtId="0" fontId="31" fillId="11" borderId="11" xfId="0" applyFont="1" applyFill="1" applyBorder="1" applyAlignment="1" applyProtection="1">
      <alignment horizontal="left" vertical="center" shrinkToFit="1"/>
      <protection hidden="1"/>
    </xf>
    <xf numFmtId="0" fontId="45" fillId="11" borderId="10" xfId="0" applyFont="1" applyFill="1" applyBorder="1" applyAlignment="1" applyProtection="1">
      <alignment horizontal="left" vertical="center" shrinkToFit="1"/>
      <protection hidden="1"/>
    </xf>
    <xf numFmtId="0" fontId="45" fillId="11" borderId="0" xfId="0" applyFont="1" applyFill="1" applyBorder="1" applyAlignment="1" applyProtection="1">
      <alignment horizontal="left" vertical="center" shrinkToFit="1"/>
      <protection hidden="1"/>
    </xf>
    <xf numFmtId="0" fontId="45" fillId="11" borderId="11" xfId="0" applyFont="1" applyFill="1" applyBorder="1" applyAlignment="1" applyProtection="1">
      <alignment horizontal="left" vertical="center" shrinkToFit="1"/>
      <protection hidden="1"/>
    </xf>
    <xf numFmtId="0" fontId="31" fillId="11" borderId="12" xfId="0" applyFont="1" applyFill="1" applyBorder="1" applyAlignment="1" applyProtection="1">
      <alignment horizontal="left" vertical="center" shrinkToFit="1"/>
      <protection hidden="1"/>
    </xf>
    <xf numFmtId="0" fontId="31" fillId="11" borderId="74" xfId="0" applyFont="1" applyFill="1" applyBorder="1" applyAlignment="1" applyProtection="1">
      <alignment horizontal="left" vertical="center" shrinkToFit="1"/>
      <protection hidden="1"/>
    </xf>
    <xf numFmtId="0" fontId="31" fillId="11" borderId="13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29" fillId="0" borderId="14" xfId="0" applyFont="1" applyBorder="1" applyAlignment="1" applyProtection="1">
      <alignment horizontal="center" vertical="center" shrinkToFit="1"/>
      <protection hidden="1"/>
    </xf>
    <xf numFmtId="0" fontId="29" fillId="0" borderId="58" xfId="0" applyFont="1" applyBorder="1" applyAlignment="1" applyProtection="1">
      <alignment horizontal="center" vertical="center" shrinkToFit="1"/>
      <protection hidden="1"/>
    </xf>
    <xf numFmtId="0" fontId="29" fillId="0" borderId="63" xfId="0" applyFont="1" applyBorder="1" applyAlignment="1" applyProtection="1">
      <alignment horizontal="center" vertical="center" shrinkToFit="1"/>
      <protection hidden="1"/>
    </xf>
    <xf numFmtId="0" fontId="30" fillId="11" borderId="59" xfId="0" applyFont="1" applyFill="1" applyBorder="1" applyAlignment="1" applyProtection="1">
      <alignment horizontal="left" vertical="center" shrinkToFit="1"/>
      <protection hidden="1"/>
    </xf>
    <xf numFmtId="0" fontId="30" fillId="11" borderId="75" xfId="0" applyFont="1" applyFill="1" applyBorder="1" applyAlignment="1" applyProtection="1">
      <alignment horizontal="left" vertical="center" shrinkToFit="1"/>
      <protection hidden="1"/>
    </xf>
    <xf numFmtId="0" fontId="30" fillId="11" borderId="60" xfId="0" applyFont="1" applyFill="1" applyBorder="1" applyAlignment="1" applyProtection="1">
      <alignment horizontal="left" vertical="center" shrinkToFit="1"/>
      <protection hidden="1"/>
    </xf>
    <xf numFmtId="0" fontId="33" fillId="0" borderId="76" xfId="0" applyFont="1" applyFill="1" applyBorder="1" applyAlignment="1">
      <alignment horizontal="center" vertical="center" shrinkToFit="1"/>
    </xf>
    <xf numFmtId="0" fontId="33" fillId="0" borderId="77" xfId="0" applyFont="1" applyFill="1" applyBorder="1" applyAlignment="1">
      <alignment horizontal="center" vertical="center" shrinkToFit="1"/>
    </xf>
    <xf numFmtId="0" fontId="33" fillId="0" borderId="78" xfId="0" applyFont="1" applyFill="1" applyBorder="1" applyAlignment="1">
      <alignment horizontal="center" vertical="center" shrinkToFit="1"/>
    </xf>
    <xf numFmtId="0" fontId="33" fillId="0" borderId="79" xfId="0" applyFont="1" applyFill="1" applyBorder="1" applyAlignment="1">
      <alignment horizontal="center" vertical="center" shrinkToFit="1"/>
    </xf>
    <xf numFmtId="0" fontId="33" fillId="0" borderId="8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81" xfId="0" applyFont="1" applyFill="1" applyBorder="1" applyAlignment="1">
      <alignment horizontal="center" vertical="center" shrinkToFit="1"/>
    </xf>
    <xf numFmtId="0" fontId="33" fillId="0" borderId="82" xfId="0" applyFont="1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7</xdr:row>
      <xdr:rowOff>0</xdr:rowOff>
    </xdr:from>
    <xdr:to>
      <xdr:col>2</xdr:col>
      <xdr:colOff>9886950</xdr:colOff>
      <xdr:row>8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71625"/>
          <a:ext cx="10048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8</xdr:row>
      <xdr:rowOff>180975</xdr:rowOff>
    </xdr:from>
    <xdr:to>
      <xdr:col>7</xdr:col>
      <xdr:colOff>200025</xdr:colOff>
      <xdr:row>8</xdr:row>
      <xdr:rowOff>361950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0193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866775</xdr:colOff>
      <xdr:row>7</xdr:row>
      <xdr:rowOff>171450</xdr:rowOff>
    </xdr:from>
    <xdr:to>
      <xdr:col>12</xdr:col>
      <xdr:colOff>1133475</xdr:colOff>
      <xdr:row>7</xdr:row>
      <xdr:rowOff>352425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5049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1.193\share1\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4">
          <cell r="D4">
            <v>1</v>
          </cell>
        </row>
        <row r="5">
          <cell r="B5" t="str">
            <v>徳　島</v>
          </cell>
          <cell r="D5">
            <v>2</v>
          </cell>
          <cell r="V5" t="str">
            <v>徳島</v>
          </cell>
        </row>
        <row r="6">
          <cell r="B6" t="str">
            <v>香　川</v>
          </cell>
          <cell r="V6" t="str">
            <v>香川</v>
          </cell>
        </row>
        <row r="7">
          <cell r="B7" t="str">
            <v>愛　媛</v>
          </cell>
          <cell r="V7" t="str">
            <v>愛媛</v>
          </cell>
        </row>
        <row r="8">
          <cell r="B8" t="str">
            <v>高　知</v>
          </cell>
          <cell r="V8" t="str">
            <v>高知</v>
          </cell>
        </row>
        <row r="10">
          <cell r="B10" t="str">
            <v>北海道</v>
          </cell>
          <cell r="V10" t="str">
            <v>北海道</v>
          </cell>
        </row>
        <row r="11">
          <cell r="B11" t="str">
            <v>青　森</v>
          </cell>
          <cell r="V11" t="str">
            <v>青森</v>
          </cell>
        </row>
        <row r="12">
          <cell r="B12" t="str">
            <v>岩　手</v>
          </cell>
          <cell r="V12" t="str">
            <v>岩手</v>
          </cell>
        </row>
        <row r="13">
          <cell r="B13" t="str">
            <v>宮　城</v>
          </cell>
          <cell r="V13" t="str">
            <v>宮城</v>
          </cell>
        </row>
        <row r="14">
          <cell r="B14" t="str">
            <v>秋　田</v>
          </cell>
          <cell r="V14" t="str">
            <v>秋田</v>
          </cell>
        </row>
        <row r="15">
          <cell r="B15" t="str">
            <v>山　形</v>
          </cell>
          <cell r="V15" t="str">
            <v>山形</v>
          </cell>
        </row>
        <row r="16">
          <cell r="B16" t="str">
            <v>福　島</v>
          </cell>
          <cell r="V16" t="str">
            <v>福島</v>
          </cell>
        </row>
        <row r="17">
          <cell r="B17" t="str">
            <v>茨　城</v>
          </cell>
          <cell r="V17" t="str">
            <v>茨城</v>
          </cell>
        </row>
        <row r="18">
          <cell r="B18" t="str">
            <v>栃　木</v>
          </cell>
          <cell r="V18" t="str">
            <v>栃木</v>
          </cell>
        </row>
        <row r="19">
          <cell r="B19" t="str">
            <v>群　馬</v>
          </cell>
          <cell r="V19" t="str">
            <v>群馬</v>
          </cell>
        </row>
        <row r="20">
          <cell r="B20" t="str">
            <v>埼　玉</v>
          </cell>
          <cell r="V20" t="str">
            <v>埼玉</v>
          </cell>
        </row>
        <row r="21">
          <cell r="B21" t="str">
            <v>千　葉</v>
          </cell>
          <cell r="V21" t="str">
            <v>千葉</v>
          </cell>
        </row>
        <row r="22">
          <cell r="B22" t="str">
            <v>東　京</v>
          </cell>
          <cell r="V22" t="str">
            <v>東京</v>
          </cell>
        </row>
        <row r="23">
          <cell r="B23" t="str">
            <v>神奈川</v>
          </cell>
          <cell r="V23" t="str">
            <v>神奈川</v>
          </cell>
        </row>
        <row r="24">
          <cell r="B24" t="str">
            <v>新　潟</v>
          </cell>
          <cell r="V24" t="str">
            <v>新潟</v>
          </cell>
        </row>
        <row r="25">
          <cell r="B25" t="str">
            <v>富　山</v>
          </cell>
          <cell r="V25" t="str">
            <v>富山</v>
          </cell>
        </row>
        <row r="26">
          <cell r="B26" t="str">
            <v>石　川</v>
          </cell>
          <cell r="V26" t="str">
            <v>石川</v>
          </cell>
        </row>
        <row r="27">
          <cell r="B27" t="str">
            <v>福　井</v>
          </cell>
          <cell r="F27" t="str">
            <v>小学校</v>
          </cell>
          <cell r="V27" t="str">
            <v>福井</v>
          </cell>
        </row>
        <row r="28">
          <cell r="B28" t="str">
            <v>山　梨</v>
          </cell>
          <cell r="F28" t="str">
            <v>中学校</v>
          </cell>
          <cell r="V28" t="str">
            <v>山梨</v>
          </cell>
        </row>
        <row r="29">
          <cell r="B29" t="str">
            <v>長　野</v>
          </cell>
          <cell r="F29" t="str">
            <v>高校</v>
          </cell>
          <cell r="V29" t="str">
            <v>長野</v>
          </cell>
        </row>
        <row r="30">
          <cell r="B30" t="str">
            <v>岐　阜</v>
          </cell>
          <cell r="F30" t="str">
            <v>一般</v>
          </cell>
          <cell r="V30" t="str">
            <v>岐阜</v>
          </cell>
        </row>
        <row r="31">
          <cell r="B31" t="str">
            <v>静　岡</v>
          </cell>
          <cell r="V31" t="str">
            <v>静岡</v>
          </cell>
        </row>
        <row r="32">
          <cell r="B32" t="str">
            <v>愛　知</v>
          </cell>
          <cell r="V32" t="str">
            <v>愛知</v>
          </cell>
        </row>
        <row r="33">
          <cell r="B33" t="str">
            <v>三　重</v>
          </cell>
          <cell r="V33" t="str">
            <v>三重</v>
          </cell>
        </row>
        <row r="34">
          <cell r="B34" t="str">
            <v>滋　賀</v>
          </cell>
          <cell r="V34" t="str">
            <v>滋賀</v>
          </cell>
        </row>
        <row r="35">
          <cell r="B35" t="str">
            <v>京　都</v>
          </cell>
          <cell r="V35" t="str">
            <v>京都</v>
          </cell>
        </row>
        <row r="36">
          <cell r="B36" t="str">
            <v>大　阪</v>
          </cell>
          <cell r="V36" t="str">
            <v>大阪</v>
          </cell>
        </row>
        <row r="37">
          <cell r="B37" t="str">
            <v>兵　庫</v>
          </cell>
          <cell r="V37" t="str">
            <v>兵庫</v>
          </cell>
        </row>
        <row r="38">
          <cell r="B38" t="str">
            <v>奈　良</v>
          </cell>
          <cell r="V38" t="str">
            <v>奈良</v>
          </cell>
        </row>
        <row r="39">
          <cell r="B39" t="str">
            <v>和歌山</v>
          </cell>
          <cell r="V39" t="str">
            <v>和歌山</v>
          </cell>
        </row>
        <row r="40">
          <cell r="B40" t="str">
            <v>鳥　取</v>
          </cell>
          <cell r="V40" t="str">
            <v>鳥取</v>
          </cell>
        </row>
        <row r="41">
          <cell r="B41" t="str">
            <v>島　根</v>
          </cell>
          <cell r="V41" t="str">
            <v>島根</v>
          </cell>
        </row>
        <row r="42">
          <cell r="B42" t="str">
            <v>岡　山</v>
          </cell>
          <cell r="V42" t="str">
            <v>岡山</v>
          </cell>
        </row>
        <row r="43">
          <cell r="B43" t="str">
            <v>広　島</v>
          </cell>
          <cell r="V43" t="str">
            <v>広島</v>
          </cell>
        </row>
        <row r="44">
          <cell r="B44" t="str">
            <v>山　口</v>
          </cell>
          <cell r="V44" t="str">
            <v>山口</v>
          </cell>
        </row>
        <row r="45">
          <cell r="B45" t="str">
            <v>福　岡</v>
          </cell>
          <cell r="V45" t="str">
            <v>福岡</v>
          </cell>
        </row>
        <row r="46">
          <cell r="B46" t="str">
            <v>佐　賀</v>
          </cell>
          <cell r="V46" t="str">
            <v>佐賀</v>
          </cell>
        </row>
        <row r="47">
          <cell r="B47" t="str">
            <v>長　崎</v>
          </cell>
          <cell r="V47" t="str">
            <v>長崎</v>
          </cell>
        </row>
        <row r="48">
          <cell r="B48" t="str">
            <v>熊　本</v>
          </cell>
          <cell r="V48" t="str">
            <v>熊本</v>
          </cell>
        </row>
        <row r="49">
          <cell r="B49" t="str">
            <v>大　分</v>
          </cell>
          <cell r="V49" t="str">
            <v>大分</v>
          </cell>
        </row>
        <row r="50">
          <cell r="B50" t="str">
            <v>宮　崎</v>
          </cell>
          <cell r="V50" t="str">
            <v>宮崎</v>
          </cell>
        </row>
        <row r="51">
          <cell r="B51" t="str">
            <v>鹿児島</v>
          </cell>
          <cell r="V51" t="str">
            <v>鹿児島</v>
          </cell>
        </row>
        <row r="52">
          <cell r="B52" t="str">
            <v>沖　縄</v>
          </cell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2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2" bestFit="1" customWidth="1"/>
    <col min="3" max="3" width="130.375" style="1" customWidth="1"/>
    <col min="4" max="4" width="9.00390625" style="1" bestFit="1" customWidth="1"/>
    <col min="5" max="16384" width="9.00390625" style="1" customWidth="1"/>
  </cols>
  <sheetData>
    <row r="1" ht="6.75" customHeight="1"/>
    <row r="2" spans="2:3" ht="19.5" customHeight="1">
      <c r="B2" s="122" t="s">
        <v>4</v>
      </c>
      <c r="C2" s="123"/>
    </row>
    <row r="3" spans="2:3" ht="19.5" customHeight="1">
      <c r="B3" s="124"/>
      <c r="C3" s="125"/>
    </row>
    <row r="4" spans="2:3" ht="19.5" customHeight="1">
      <c r="B4" s="3" t="s">
        <v>2</v>
      </c>
      <c r="C4" s="4" t="s">
        <v>228</v>
      </c>
    </row>
    <row r="5" spans="2:3" ht="19.5" customHeight="1">
      <c r="B5" s="3" t="s">
        <v>11</v>
      </c>
      <c r="C5" s="4" t="s">
        <v>229</v>
      </c>
    </row>
    <row r="6" spans="2:3" ht="19.5" customHeight="1">
      <c r="B6" s="3" t="s">
        <v>17</v>
      </c>
      <c r="C6" s="4" t="s">
        <v>14</v>
      </c>
    </row>
    <row r="7" spans="2:3" ht="19.5" customHeight="1">
      <c r="B7" s="3" t="s">
        <v>7</v>
      </c>
      <c r="C7" s="4" t="s">
        <v>6</v>
      </c>
    </row>
    <row r="8" spans="2:3" ht="19.5" customHeight="1">
      <c r="B8" s="3"/>
      <c r="C8" s="4"/>
    </row>
    <row r="9" spans="2:3" ht="19.5" customHeight="1">
      <c r="B9" s="3"/>
      <c r="C9" s="4"/>
    </row>
    <row r="10" spans="2:3" ht="19.5" customHeight="1">
      <c r="B10" s="3" t="s">
        <v>16</v>
      </c>
      <c r="C10" s="4" t="s">
        <v>33</v>
      </c>
    </row>
    <row r="11" spans="2:3" ht="19.5" customHeight="1">
      <c r="B11" s="3" t="s">
        <v>18</v>
      </c>
      <c r="C11" s="4" t="s">
        <v>8</v>
      </c>
    </row>
    <row r="12" spans="2:3" ht="19.5" customHeight="1">
      <c r="B12" s="3" t="s">
        <v>293</v>
      </c>
      <c r="C12" s="109" t="s">
        <v>290</v>
      </c>
    </row>
    <row r="13" spans="2:3" ht="19.5" customHeight="1">
      <c r="B13" s="3" t="s">
        <v>23</v>
      </c>
      <c r="C13" s="109" t="s">
        <v>295</v>
      </c>
    </row>
    <row r="14" spans="2:3" ht="19.5" customHeight="1">
      <c r="B14" s="3" t="s">
        <v>294</v>
      </c>
      <c r="C14" s="109" t="s">
        <v>24</v>
      </c>
    </row>
    <row r="15" spans="2:3" ht="19.5" customHeight="1">
      <c r="B15" s="3" t="s">
        <v>32</v>
      </c>
      <c r="C15" s="5" t="s">
        <v>28</v>
      </c>
    </row>
    <row r="16" spans="2:3" ht="19.5" customHeight="1">
      <c r="B16" s="3"/>
      <c r="C16" s="4" t="s">
        <v>29</v>
      </c>
    </row>
    <row r="17" spans="2:3" ht="19.5" customHeight="1">
      <c r="B17" s="3"/>
      <c r="C17" s="5" t="s">
        <v>31</v>
      </c>
    </row>
    <row r="18" spans="2:3" ht="19.5" customHeight="1">
      <c r="B18" s="3"/>
      <c r="C18" s="5" t="s">
        <v>22</v>
      </c>
    </row>
    <row r="19" spans="2:3" ht="19.5" customHeight="1">
      <c r="B19" s="3" t="s">
        <v>34</v>
      </c>
      <c r="C19" s="4" t="s">
        <v>9</v>
      </c>
    </row>
    <row r="20" spans="2:3" ht="19.5" customHeight="1">
      <c r="B20" s="3" t="s">
        <v>21</v>
      </c>
      <c r="C20" s="6" t="s">
        <v>26</v>
      </c>
    </row>
    <row r="21" spans="2:3" ht="19.5" customHeight="1">
      <c r="B21" s="3"/>
      <c r="C21" s="4" t="s">
        <v>39</v>
      </c>
    </row>
    <row r="22" spans="2:3" ht="19.5" customHeight="1">
      <c r="B22" s="3"/>
      <c r="C22" s="4" t="s">
        <v>13</v>
      </c>
    </row>
    <row r="23" spans="2:3" ht="19.5" customHeight="1">
      <c r="B23" s="3"/>
      <c r="C23" s="5" t="s">
        <v>42</v>
      </c>
    </row>
    <row r="24" spans="2:3" ht="19.5" customHeight="1">
      <c r="B24" s="3" t="s">
        <v>45</v>
      </c>
      <c r="C24" s="5" t="s">
        <v>20</v>
      </c>
    </row>
    <row r="25" spans="2:3" ht="19.5" customHeight="1">
      <c r="B25" s="3" t="s">
        <v>48</v>
      </c>
      <c r="C25" s="4" t="s">
        <v>50</v>
      </c>
    </row>
    <row r="26" spans="2:3" ht="19.5" customHeight="1">
      <c r="B26" s="7"/>
      <c r="C26" s="8" t="s">
        <v>52</v>
      </c>
    </row>
    <row r="27" ht="15.75">
      <c r="C27" s="1" t="s">
        <v>25</v>
      </c>
    </row>
  </sheetData>
  <sheetProtection sheet="1"/>
  <mergeCells count="1">
    <mergeCell ref="B2:C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18"/>
  <sheetViews>
    <sheetView showGridLines="0" view="pageBreakPreview" zoomScaleSheetLayoutView="100" zoomScalePageLayoutView="0" workbookViewId="0" topLeftCell="A1">
      <selection activeCell="C8" sqref="C8:H8"/>
    </sheetView>
  </sheetViews>
  <sheetFormatPr defaultColWidth="9.00390625" defaultRowHeight="13.5"/>
  <cols>
    <col min="1" max="1" width="3.50390625" style="9" bestFit="1" customWidth="1"/>
    <col min="2" max="2" width="6.25390625" style="9" customWidth="1"/>
    <col min="3" max="4" width="7.125" style="9" bestFit="1" customWidth="1"/>
    <col min="5" max="6" width="10.625" style="9" customWidth="1"/>
    <col min="7" max="7" width="5.25390625" style="10" bestFit="1" customWidth="1"/>
    <col min="8" max="8" width="3.375" style="10" bestFit="1" customWidth="1"/>
    <col min="9" max="9" width="5.50390625" style="10" bestFit="1" customWidth="1"/>
    <col min="10" max="10" width="12.625" style="11" customWidth="1"/>
    <col min="11" max="11" width="9.125" style="9" customWidth="1"/>
    <col min="12" max="12" width="7.625" style="11" customWidth="1"/>
    <col min="13" max="13" width="15.625" style="9" customWidth="1"/>
    <col min="14" max="14" width="12.625" style="11" customWidth="1"/>
    <col min="15" max="15" width="9.125" style="9" customWidth="1"/>
    <col min="16" max="16" width="7.625" style="12" customWidth="1"/>
    <col min="17" max="17" width="15.625" style="12" customWidth="1"/>
    <col min="18" max="18" width="2.00390625" style="12" customWidth="1"/>
    <col min="19" max="20" width="2.50390625" style="9" hidden="1" customWidth="1"/>
    <col min="21" max="21" width="5.25390625" style="9" customWidth="1"/>
    <col min="22" max="22" width="3.50390625" style="9" customWidth="1"/>
    <col min="23" max="16384" width="9.00390625" style="9" customWidth="1"/>
  </cols>
  <sheetData>
    <row r="1" spans="1:18" ht="24">
      <c r="A1" s="130" t="s">
        <v>226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"/>
    </row>
    <row r="2" spans="1:18" ht="13.5">
      <c r="A2" s="10"/>
      <c r="B2" s="10"/>
      <c r="C2" s="10"/>
      <c r="D2" s="10"/>
      <c r="E2" s="10"/>
      <c r="F2" s="10"/>
      <c r="J2" s="10"/>
      <c r="K2" s="10"/>
      <c r="L2" s="10"/>
      <c r="M2" s="10"/>
      <c r="N2" s="10"/>
      <c r="O2" s="10"/>
      <c r="P2" s="13"/>
      <c r="Q2" s="13"/>
      <c r="R2" s="13"/>
    </row>
    <row r="3" spans="1:18" ht="13.5">
      <c r="A3" s="10"/>
      <c r="B3" s="10"/>
      <c r="C3" s="10"/>
      <c r="D3" s="10"/>
      <c r="E3" s="10"/>
      <c r="F3" s="10"/>
      <c r="J3" s="14"/>
      <c r="K3" s="13"/>
      <c r="L3" s="15"/>
      <c r="M3" s="131">
        <f ca="1">TODAY()</f>
        <v>44687</v>
      </c>
      <c r="N3" s="131"/>
      <c r="O3" s="131"/>
      <c r="P3" s="131"/>
      <c r="Q3" s="131"/>
      <c r="R3" s="17"/>
    </row>
    <row r="4" spans="1:18" ht="13.5">
      <c r="A4" s="10"/>
      <c r="B4" s="10"/>
      <c r="C4" s="10"/>
      <c r="D4" s="10"/>
      <c r="E4" s="10"/>
      <c r="F4" s="10"/>
      <c r="J4" s="15"/>
      <c r="K4" s="10"/>
      <c r="L4" s="15"/>
      <c r="M4" s="16"/>
      <c r="N4" s="16"/>
      <c r="O4" s="16"/>
      <c r="P4" s="17"/>
      <c r="Q4" s="17"/>
      <c r="R4" s="17"/>
    </row>
    <row r="5" spans="1:14" ht="13.5">
      <c r="A5" s="132" t="s">
        <v>54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ht="13.5">
      <c r="A6" s="132" t="s">
        <v>56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3.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26" ht="39.75" customHeight="1">
      <c r="A8" s="133" t="s">
        <v>12</v>
      </c>
      <c r="B8" s="134"/>
      <c r="C8" s="143"/>
      <c r="D8" s="139"/>
      <c r="E8" s="139"/>
      <c r="F8" s="139"/>
      <c r="G8" s="139"/>
      <c r="H8" s="140"/>
      <c r="I8" s="133" t="s">
        <v>58</v>
      </c>
      <c r="J8" s="134"/>
      <c r="K8" s="139"/>
      <c r="L8" s="139"/>
      <c r="M8" s="140"/>
      <c r="N8" s="133" t="s">
        <v>43</v>
      </c>
      <c r="O8" s="134"/>
      <c r="P8" s="143"/>
      <c r="Q8" s="140"/>
      <c r="X8" s="20"/>
      <c r="Y8" s="20"/>
      <c r="Z8" s="20"/>
    </row>
    <row r="9" spans="1:17" ht="39.75" customHeight="1">
      <c r="A9" s="128" t="s">
        <v>59</v>
      </c>
      <c r="B9" s="129"/>
      <c r="C9" s="129"/>
      <c r="D9" s="129"/>
      <c r="E9" s="143"/>
      <c r="F9" s="139"/>
      <c r="G9" s="139"/>
      <c r="H9" s="140"/>
      <c r="I9" s="128" t="s">
        <v>306</v>
      </c>
      <c r="J9" s="148"/>
      <c r="K9" s="143"/>
      <c r="L9" s="139"/>
      <c r="M9" s="140"/>
      <c r="N9" s="21" t="s">
        <v>60</v>
      </c>
      <c r="O9" s="22"/>
      <c r="P9" s="23" t="s">
        <v>15</v>
      </c>
      <c r="Q9" s="19" t="s">
        <v>68</v>
      </c>
    </row>
    <row r="11" spans="3:19" ht="13.5">
      <c r="C11" s="133"/>
      <c r="D11" s="134"/>
      <c r="E11" s="99" t="s">
        <v>47</v>
      </c>
      <c r="F11" s="100" t="s">
        <v>57</v>
      </c>
      <c r="G11" s="141" t="s">
        <v>41</v>
      </c>
      <c r="H11" s="141"/>
      <c r="I11" s="142"/>
      <c r="J11" s="25"/>
      <c r="K11" s="25"/>
      <c r="L11" s="25"/>
      <c r="M11" s="26" t="s">
        <v>61</v>
      </c>
      <c r="N11" s="24" t="s">
        <v>63</v>
      </c>
      <c r="P11" s="9"/>
      <c r="S11" s="12"/>
    </row>
    <row r="12" spans="3:19" ht="13.5">
      <c r="C12" s="126" t="s">
        <v>65</v>
      </c>
      <c r="D12" s="127"/>
      <c r="E12" s="101">
        <f>COUNTIF($H$19:$H$78,1)</f>
        <v>0</v>
      </c>
      <c r="F12" s="102">
        <f>COUNTIF($H$19:$H$78,2)</f>
        <v>0</v>
      </c>
      <c r="G12" s="154">
        <f>SUM(E12:F12)</f>
        <v>0</v>
      </c>
      <c r="H12" s="154"/>
      <c r="I12" s="155"/>
      <c r="J12" s="25"/>
      <c r="K12" s="25"/>
      <c r="L12" s="25"/>
      <c r="M12" s="24" t="s">
        <v>38</v>
      </c>
      <c r="N12" s="27">
        <v>700</v>
      </c>
      <c r="P12" s="9"/>
      <c r="S12" s="12"/>
    </row>
    <row r="13" spans="3:19" ht="13.5">
      <c r="C13" s="163" t="s">
        <v>44</v>
      </c>
      <c r="D13" s="164"/>
      <c r="E13" s="103">
        <f>COUNTIF($J$19:$J$118:$N$19:$N$118,"男"&amp;"*")</f>
        <v>0</v>
      </c>
      <c r="F13" s="104">
        <f>COUNTIF($J$19:$J$118:$N$19:$N$118,"女"&amp;"*")</f>
        <v>0</v>
      </c>
      <c r="G13" s="137">
        <f>SUM(E13:F13)</f>
        <v>0</v>
      </c>
      <c r="H13" s="137"/>
      <c r="I13" s="138"/>
      <c r="J13" s="25"/>
      <c r="K13" s="25"/>
      <c r="L13" s="25"/>
      <c r="M13" s="24" t="s">
        <v>3</v>
      </c>
      <c r="N13" s="28">
        <v>900</v>
      </c>
      <c r="P13" s="9"/>
      <c r="S13" s="12"/>
    </row>
    <row r="14" spans="3:19" ht="13.5">
      <c r="C14" s="161" t="s">
        <v>67</v>
      </c>
      <c r="D14" s="162"/>
      <c r="E14" s="105">
        <f>COUNTIF(リレー!$A$15:$A$29,"男"&amp;"*")</f>
        <v>0</v>
      </c>
      <c r="F14" s="106">
        <f>COUNTIF(リレー!$A$15:$A$29,"女"&amp;"*")</f>
        <v>0</v>
      </c>
      <c r="G14" s="135">
        <f>SUM(E14:F14)</f>
        <v>0</v>
      </c>
      <c r="H14" s="135"/>
      <c r="I14" s="136"/>
      <c r="J14" s="25"/>
      <c r="K14" s="25"/>
      <c r="L14" s="25"/>
      <c r="M14" s="24" t="s">
        <v>68</v>
      </c>
      <c r="N14" s="27">
        <v>1200</v>
      </c>
      <c r="P14" s="9"/>
      <c r="S14" s="12"/>
    </row>
    <row r="15" spans="3:19" ht="13.5">
      <c r="C15" s="133" t="s">
        <v>36</v>
      </c>
      <c r="D15" s="134"/>
      <c r="E15" s="107">
        <f ca="1">E13*OFFSET($N$11,MATCH($Q$9,$M$12:$M$14,0),0)+E14*N15</f>
        <v>0</v>
      </c>
      <c r="F15" s="108">
        <f ca="1">F13*OFFSET($N$11,MATCH($Q$9,$M$12:$M$14,0),0)+F14*N15</f>
        <v>0</v>
      </c>
      <c r="G15" s="149">
        <f>_xlfn.IFERROR((E15+F15),"")</f>
        <v>0</v>
      </c>
      <c r="H15" s="149"/>
      <c r="I15" s="150"/>
      <c r="J15" s="30"/>
      <c r="K15" s="30"/>
      <c r="L15" s="30"/>
      <c r="M15" s="29" t="s">
        <v>69</v>
      </c>
      <c r="N15" s="27">
        <v>1200</v>
      </c>
      <c r="P15" s="9"/>
      <c r="S15" s="12"/>
    </row>
    <row r="17" spans="1:26" s="10" customFormat="1" ht="13.5">
      <c r="A17" s="156" t="s">
        <v>70</v>
      </c>
      <c r="B17" s="156" t="s">
        <v>71</v>
      </c>
      <c r="C17" s="156" t="s">
        <v>72</v>
      </c>
      <c r="D17" s="157"/>
      <c r="E17" s="157"/>
      <c r="F17" s="158"/>
      <c r="G17" s="157" t="s">
        <v>74</v>
      </c>
      <c r="H17" s="144" t="s">
        <v>75</v>
      </c>
      <c r="I17" s="146" t="s">
        <v>232</v>
      </c>
      <c r="J17" s="151" t="s">
        <v>77</v>
      </c>
      <c r="K17" s="152"/>
      <c r="L17" s="152"/>
      <c r="M17" s="153"/>
      <c r="N17" s="151" t="s">
        <v>78</v>
      </c>
      <c r="O17" s="152"/>
      <c r="P17" s="152"/>
      <c r="Q17" s="153"/>
      <c r="R17" s="11"/>
      <c r="S17" s="9"/>
      <c r="T17" s="9"/>
      <c r="U17" s="31"/>
      <c r="V17" s="31"/>
      <c r="W17" s="31"/>
      <c r="X17" s="32"/>
      <c r="Y17" s="32"/>
      <c r="Z17" s="32"/>
    </row>
    <row r="18" spans="1:21" ht="13.5">
      <c r="A18" s="159"/>
      <c r="B18" s="159"/>
      <c r="C18" s="112" t="s">
        <v>230</v>
      </c>
      <c r="D18" s="114" t="s">
        <v>231</v>
      </c>
      <c r="E18" s="115" t="s">
        <v>291</v>
      </c>
      <c r="F18" s="113" t="s">
        <v>292</v>
      </c>
      <c r="G18" s="160"/>
      <c r="H18" s="145"/>
      <c r="I18" s="147"/>
      <c r="J18" s="33" t="s">
        <v>79</v>
      </c>
      <c r="K18" s="34" t="s">
        <v>80</v>
      </c>
      <c r="L18" s="34" t="s">
        <v>81</v>
      </c>
      <c r="M18" s="35" t="s">
        <v>83</v>
      </c>
      <c r="N18" s="33" t="s">
        <v>79</v>
      </c>
      <c r="O18" s="34" t="s">
        <v>80</v>
      </c>
      <c r="P18" s="34" t="s">
        <v>81</v>
      </c>
      <c r="Q18" s="35" t="s">
        <v>83</v>
      </c>
      <c r="R18" s="11"/>
      <c r="S18" s="31"/>
      <c r="T18" s="31"/>
      <c r="U18" s="31"/>
    </row>
    <row r="19" spans="1:21" ht="15" customHeight="1">
      <c r="A19" s="36">
        <v>1</v>
      </c>
      <c r="B19" s="110"/>
      <c r="C19" s="37"/>
      <c r="D19" s="97"/>
      <c r="E19" s="116"/>
      <c r="F19" s="121"/>
      <c r="G19" s="117"/>
      <c r="H19" s="119"/>
      <c r="I19" s="38"/>
      <c r="J19" s="39"/>
      <c r="K19" s="40"/>
      <c r="L19" s="41"/>
      <c r="M19" s="42"/>
      <c r="N19" s="39"/>
      <c r="O19" s="40"/>
      <c r="P19" s="41"/>
      <c r="Q19" s="42"/>
      <c r="R19" s="11"/>
      <c r="S19" s="31">
        <f>IF('申込一覧'!J19="","",INDEX('名前'!$N$4:$N$100,MATCH('申込一覧'!J19,'名前'!$M$4:$M$100,0)))</f>
      </c>
      <c r="T19" s="31">
        <f>IF(N19="","",INDEX('名前'!$N$4:$N$100,MATCH('申込一覧'!N19,'名前'!$M$4:$M$1000,0)))</f>
      </c>
      <c r="U19" s="31"/>
    </row>
    <row r="20" spans="1:21" ht="15" customHeight="1">
      <c r="A20" s="43">
        <v>2</v>
      </c>
      <c r="B20" s="111"/>
      <c r="C20" s="44"/>
      <c r="D20" s="97"/>
      <c r="E20" s="116"/>
      <c r="F20" s="121"/>
      <c r="G20" s="118"/>
      <c r="H20" s="120"/>
      <c r="I20" s="38"/>
      <c r="J20" s="39"/>
      <c r="K20" s="40"/>
      <c r="L20" s="41"/>
      <c r="M20" s="42"/>
      <c r="N20" s="39"/>
      <c r="O20" s="40"/>
      <c r="P20" s="41"/>
      <c r="Q20" s="42"/>
      <c r="R20" s="11"/>
      <c r="S20" s="31">
        <f>IF('申込一覧'!J20="","",INDEX('名前'!$N$4:$N$100,MATCH('申込一覧'!J20,'名前'!$M$4:$M$100,0)))</f>
      </c>
      <c r="T20" s="31">
        <f>IF(N20="","",INDEX('名前'!$N$4:$N$100,MATCH('申込一覧'!N20,'名前'!$M$4:$M$1000,0)))</f>
      </c>
      <c r="U20" s="31"/>
    </row>
    <row r="21" spans="1:21" ht="15" customHeight="1">
      <c r="A21" s="43">
        <v>3</v>
      </c>
      <c r="B21" s="111"/>
      <c r="C21" s="44"/>
      <c r="D21" s="97"/>
      <c r="E21" s="116"/>
      <c r="F21" s="121"/>
      <c r="G21" s="118"/>
      <c r="H21" s="120"/>
      <c r="I21" s="38"/>
      <c r="J21" s="39"/>
      <c r="K21" s="40"/>
      <c r="L21" s="41"/>
      <c r="M21" s="42"/>
      <c r="N21" s="39"/>
      <c r="O21" s="40"/>
      <c r="P21" s="41"/>
      <c r="Q21" s="42"/>
      <c r="R21" s="11"/>
      <c r="S21" s="31">
        <f>IF('申込一覧'!J21="","",INDEX('名前'!$N$4:$N$100,MATCH('申込一覧'!J21,'名前'!$M$4:$M$100,0)))</f>
      </c>
      <c r="T21" s="31">
        <f>IF(N21="","",INDEX('名前'!$N$4:$N$100,MATCH('申込一覧'!N21,'名前'!$M$4:$M$1000,0)))</f>
      </c>
      <c r="U21" s="31"/>
    </row>
    <row r="22" spans="1:21" ht="15" customHeight="1">
      <c r="A22" s="43">
        <v>4</v>
      </c>
      <c r="B22" s="111"/>
      <c r="C22" s="44"/>
      <c r="D22" s="97"/>
      <c r="E22" s="116"/>
      <c r="F22" s="121"/>
      <c r="G22" s="118"/>
      <c r="H22" s="120"/>
      <c r="I22" s="38"/>
      <c r="J22" s="39"/>
      <c r="K22" s="40"/>
      <c r="L22" s="41"/>
      <c r="M22" s="42"/>
      <c r="N22" s="39"/>
      <c r="O22" s="40"/>
      <c r="P22" s="41"/>
      <c r="Q22" s="42"/>
      <c r="R22" s="11"/>
      <c r="S22" s="31">
        <f>IF('申込一覧'!J22="","",INDEX('名前'!$N$4:$N$100,MATCH('申込一覧'!J22,'名前'!$M$4:$M$100,0)))</f>
      </c>
      <c r="T22" s="31">
        <f>IF(N22="","",INDEX('名前'!$N$4:$N$100,MATCH('申込一覧'!N22,'名前'!$M$4:$M$1000,0)))</f>
      </c>
      <c r="U22" s="31"/>
    </row>
    <row r="23" spans="1:21" ht="15" customHeight="1">
      <c r="A23" s="43">
        <v>5</v>
      </c>
      <c r="B23" s="111"/>
      <c r="C23" s="44"/>
      <c r="D23" s="97"/>
      <c r="E23" s="116"/>
      <c r="F23" s="121"/>
      <c r="G23" s="118"/>
      <c r="H23" s="120"/>
      <c r="I23" s="38"/>
      <c r="J23" s="39"/>
      <c r="K23" s="40"/>
      <c r="L23" s="41"/>
      <c r="M23" s="42"/>
      <c r="N23" s="39"/>
      <c r="O23" s="40"/>
      <c r="P23" s="41"/>
      <c r="Q23" s="42"/>
      <c r="R23" s="11"/>
      <c r="S23" s="31">
        <f>IF('申込一覧'!J23="","",INDEX('名前'!$N$4:$N$100,MATCH('申込一覧'!J23,'名前'!$M$4:$M$100,0)))</f>
      </c>
      <c r="T23" s="31">
        <f>IF(N23="","",INDEX('名前'!$N$4:$N$100,MATCH('申込一覧'!N23,'名前'!$M$4:$M$1000,0)))</f>
      </c>
      <c r="U23" s="31"/>
    </row>
    <row r="24" spans="1:21" ht="15" customHeight="1">
      <c r="A24" s="43">
        <v>6</v>
      </c>
      <c r="B24" s="111"/>
      <c r="C24" s="44"/>
      <c r="D24" s="97"/>
      <c r="E24" s="116"/>
      <c r="F24" s="121"/>
      <c r="G24" s="118"/>
      <c r="H24" s="120"/>
      <c r="I24" s="38"/>
      <c r="J24" s="39"/>
      <c r="K24" s="40"/>
      <c r="L24" s="41"/>
      <c r="M24" s="42"/>
      <c r="N24" s="39"/>
      <c r="O24" s="40"/>
      <c r="P24" s="41"/>
      <c r="Q24" s="42"/>
      <c r="R24" s="11"/>
      <c r="S24" s="31">
        <f>IF('申込一覧'!J24="","",INDEX('名前'!$N$4:$N$100,MATCH('申込一覧'!J24,'名前'!$M$4:$M$100,0)))</f>
      </c>
      <c r="T24" s="31">
        <f>IF(N24="","",INDEX('名前'!$N$4:$N$100,MATCH('申込一覧'!N24,'名前'!$M$4:$M$1000,0)))</f>
      </c>
      <c r="U24" s="31"/>
    </row>
    <row r="25" spans="1:21" ht="15" customHeight="1">
      <c r="A25" s="43">
        <v>7</v>
      </c>
      <c r="B25" s="111"/>
      <c r="C25" s="44"/>
      <c r="D25" s="97"/>
      <c r="E25" s="116"/>
      <c r="F25" s="121"/>
      <c r="G25" s="118"/>
      <c r="H25" s="120"/>
      <c r="I25" s="38"/>
      <c r="J25" s="39"/>
      <c r="K25" s="40"/>
      <c r="L25" s="41"/>
      <c r="M25" s="42"/>
      <c r="N25" s="39"/>
      <c r="O25" s="40"/>
      <c r="P25" s="41"/>
      <c r="Q25" s="42"/>
      <c r="R25" s="11"/>
      <c r="S25" s="31">
        <f>IF('申込一覧'!J25="","",INDEX('名前'!$N$4:$N$100,MATCH('申込一覧'!J25,'名前'!$M$4:$M$100,0)))</f>
      </c>
      <c r="T25" s="31">
        <f>IF(N25="","",INDEX('名前'!$N$4:$N$100,MATCH('申込一覧'!N25,'名前'!$M$4:$M$1000,0)))</f>
      </c>
      <c r="U25" s="31"/>
    </row>
    <row r="26" spans="1:21" ht="15" customHeight="1">
      <c r="A26" s="43">
        <v>8</v>
      </c>
      <c r="B26" s="111"/>
      <c r="C26" s="44"/>
      <c r="D26" s="97"/>
      <c r="E26" s="116"/>
      <c r="F26" s="121"/>
      <c r="G26" s="118"/>
      <c r="H26" s="120"/>
      <c r="I26" s="38"/>
      <c r="J26" s="39"/>
      <c r="K26" s="40"/>
      <c r="L26" s="41"/>
      <c r="M26" s="42"/>
      <c r="N26" s="39"/>
      <c r="O26" s="40"/>
      <c r="P26" s="41"/>
      <c r="Q26" s="42"/>
      <c r="R26" s="11"/>
      <c r="S26" s="31">
        <f>IF('申込一覧'!J26="","",INDEX('名前'!$N$4:$N$100,MATCH('申込一覧'!J26,'名前'!$M$4:$M$100,0)))</f>
      </c>
      <c r="T26" s="31">
        <f>IF(N26="","",INDEX('名前'!$N$4:$N$100,MATCH('申込一覧'!N26,'名前'!$M$4:$M$1000,0)))</f>
      </c>
      <c r="U26" s="31"/>
    </row>
    <row r="27" spans="1:21" ht="15" customHeight="1">
      <c r="A27" s="43">
        <v>9</v>
      </c>
      <c r="B27" s="111"/>
      <c r="C27" s="44"/>
      <c r="D27" s="97"/>
      <c r="E27" s="116"/>
      <c r="F27" s="121"/>
      <c r="G27" s="118"/>
      <c r="H27" s="120"/>
      <c r="I27" s="38"/>
      <c r="J27" s="39"/>
      <c r="K27" s="40"/>
      <c r="L27" s="41"/>
      <c r="M27" s="42"/>
      <c r="N27" s="39"/>
      <c r="O27" s="40"/>
      <c r="P27" s="41"/>
      <c r="Q27" s="42"/>
      <c r="R27" s="11"/>
      <c r="S27" s="31">
        <f>IF('申込一覧'!J27="","",INDEX('名前'!$N$4:$N$100,MATCH('申込一覧'!J27,'名前'!$M$4:$M$100,0)))</f>
      </c>
      <c r="T27" s="31">
        <f>IF(N27="","",INDEX('名前'!$N$4:$N$100,MATCH('申込一覧'!N27,'名前'!$M$4:$M$1000,0)))</f>
      </c>
      <c r="U27" s="31"/>
    </row>
    <row r="28" spans="1:21" ht="15" customHeight="1">
      <c r="A28" s="43">
        <v>10</v>
      </c>
      <c r="B28" s="111"/>
      <c r="C28" s="44"/>
      <c r="D28" s="97"/>
      <c r="E28" s="116"/>
      <c r="F28" s="121"/>
      <c r="G28" s="118"/>
      <c r="H28" s="120"/>
      <c r="I28" s="38"/>
      <c r="J28" s="39"/>
      <c r="K28" s="40"/>
      <c r="L28" s="41"/>
      <c r="M28" s="42"/>
      <c r="N28" s="39"/>
      <c r="O28" s="40"/>
      <c r="P28" s="41"/>
      <c r="Q28" s="42"/>
      <c r="R28" s="11"/>
      <c r="S28" s="31">
        <f>IF('申込一覧'!J28="","",INDEX('名前'!$N$4:$N$100,MATCH('申込一覧'!J28,'名前'!$M$4:$M$100,0)))</f>
      </c>
      <c r="T28" s="31">
        <f>IF(N28="","",INDEX('名前'!$N$4:$N$100,MATCH('申込一覧'!N28,'名前'!$M$4:$M$1000,0)))</f>
      </c>
      <c r="U28" s="31"/>
    </row>
    <row r="29" spans="1:21" ht="15" customHeight="1">
      <c r="A29" s="43">
        <v>11</v>
      </c>
      <c r="B29" s="111"/>
      <c r="C29" s="44"/>
      <c r="D29" s="97"/>
      <c r="E29" s="116"/>
      <c r="F29" s="121"/>
      <c r="G29" s="118"/>
      <c r="H29" s="120"/>
      <c r="I29" s="38"/>
      <c r="J29" s="39"/>
      <c r="K29" s="40"/>
      <c r="L29" s="41"/>
      <c r="M29" s="42"/>
      <c r="N29" s="39"/>
      <c r="O29" s="40"/>
      <c r="P29" s="41"/>
      <c r="Q29" s="42"/>
      <c r="R29" s="11"/>
      <c r="S29" s="31">
        <f>IF('申込一覧'!J29="","",INDEX('名前'!$N$4:$N$100,MATCH('申込一覧'!J29,'名前'!$M$4:$M$100,0)))</f>
      </c>
      <c r="T29" s="31">
        <f>IF(N29="","",INDEX('名前'!$N$4:$N$100,MATCH('申込一覧'!N29,'名前'!$M$4:$M$1000,0)))</f>
      </c>
      <c r="U29" s="31"/>
    </row>
    <row r="30" spans="1:21" ht="15" customHeight="1">
      <c r="A30" s="43">
        <v>12</v>
      </c>
      <c r="B30" s="111"/>
      <c r="C30" s="44"/>
      <c r="D30" s="97"/>
      <c r="E30" s="116"/>
      <c r="F30" s="121"/>
      <c r="G30" s="118"/>
      <c r="H30" s="120"/>
      <c r="I30" s="38"/>
      <c r="J30" s="39"/>
      <c r="K30" s="40"/>
      <c r="L30" s="41"/>
      <c r="M30" s="42"/>
      <c r="N30" s="39"/>
      <c r="O30" s="40"/>
      <c r="P30" s="41"/>
      <c r="Q30" s="42"/>
      <c r="R30" s="11"/>
      <c r="S30" s="31">
        <f>IF('申込一覧'!J30="","",INDEX('名前'!$N$4:$N$100,MATCH('申込一覧'!J30,'名前'!$M$4:$M$100,0)))</f>
      </c>
      <c r="T30" s="31">
        <f>IF(N30="","",INDEX('名前'!$N$4:$N$100,MATCH('申込一覧'!N30,'名前'!$M$4:$M$1000,0)))</f>
      </c>
      <c r="U30" s="31"/>
    </row>
    <row r="31" spans="1:21" ht="15" customHeight="1">
      <c r="A31" s="43">
        <v>13</v>
      </c>
      <c r="B31" s="111"/>
      <c r="C31" s="44"/>
      <c r="D31" s="97"/>
      <c r="E31" s="116"/>
      <c r="F31" s="121"/>
      <c r="G31" s="118"/>
      <c r="H31" s="120"/>
      <c r="I31" s="38"/>
      <c r="J31" s="39"/>
      <c r="K31" s="40"/>
      <c r="L31" s="41"/>
      <c r="M31" s="42"/>
      <c r="N31" s="39"/>
      <c r="O31" s="40"/>
      <c r="P31" s="41"/>
      <c r="Q31" s="42"/>
      <c r="R31" s="11"/>
      <c r="S31" s="31">
        <f>IF('申込一覧'!J31="","",INDEX('名前'!$N$4:$N$100,MATCH('申込一覧'!J31,'名前'!$M$4:$M$100,0)))</f>
      </c>
      <c r="T31" s="31">
        <f>IF(N31="","",INDEX('名前'!$N$4:$N$100,MATCH('申込一覧'!N31,'名前'!$M$4:$M$1000,0)))</f>
      </c>
      <c r="U31" s="31"/>
    </row>
    <row r="32" spans="1:21" ht="15" customHeight="1">
      <c r="A32" s="43">
        <v>14</v>
      </c>
      <c r="B32" s="111"/>
      <c r="C32" s="44"/>
      <c r="D32" s="97"/>
      <c r="E32" s="116"/>
      <c r="F32" s="121"/>
      <c r="G32" s="118"/>
      <c r="H32" s="120"/>
      <c r="I32" s="38"/>
      <c r="J32" s="39"/>
      <c r="K32" s="40"/>
      <c r="L32" s="41"/>
      <c r="M32" s="42"/>
      <c r="N32" s="39"/>
      <c r="O32" s="40"/>
      <c r="P32" s="41"/>
      <c r="Q32" s="42"/>
      <c r="R32" s="11"/>
      <c r="S32" s="31">
        <f>IF('申込一覧'!J32="","",INDEX('名前'!$N$4:$N$100,MATCH('申込一覧'!J32,'名前'!$M$4:$M$100,0)))</f>
      </c>
      <c r="T32" s="31">
        <f>IF(N32="","",INDEX('名前'!$N$4:$N$100,MATCH('申込一覧'!N32,'名前'!$M$4:$M$1000,0)))</f>
      </c>
      <c r="U32" s="31"/>
    </row>
    <row r="33" spans="1:21" ht="15" customHeight="1">
      <c r="A33" s="43">
        <v>15</v>
      </c>
      <c r="B33" s="111"/>
      <c r="C33" s="44"/>
      <c r="D33" s="97"/>
      <c r="E33" s="116"/>
      <c r="F33" s="121"/>
      <c r="G33" s="118"/>
      <c r="H33" s="120"/>
      <c r="I33" s="38"/>
      <c r="J33" s="39"/>
      <c r="K33" s="40"/>
      <c r="L33" s="41"/>
      <c r="M33" s="42"/>
      <c r="N33" s="39"/>
      <c r="O33" s="40"/>
      <c r="P33" s="41"/>
      <c r="Q33" s="42"/>
      <c r="R33" s="11"/>
      <c r="S33" s="31">
        <f>IF('申込一覧'!J33="","",INDEX('名前'!$N$4:$N$100,MATCH('申込一覧'!J33,'名前'!$M$4:$M$100,0)))</f>
      </c>
      <c r="T33" s="31">
        <f>IF(N33="","",INDEX('名前'!$N$4:$N$100,MATCH('申込一覧'!N33,'名前'!$M$4:$M$1000,0)))</f>
      </c>
      <c r="U33" s="31"/>
    </row>
    <row r="34" spans="1:21" ht="15" customHeight="1">
      <c r="A34" s="43">
        <v>16</v>
      </c>
      <c r="B34" s="111"/>
      <c r="C34" s="44"/>
      <c r="D34" s="97"/>
      <c r="E34" s="116"/>
      <c r="F34" s="121"/>
      <c r="G34" s="118"/>
      <c r="H34" s="120"/>
      <c r="I34" s="38"/>
      <c r="J34" s="39"/>
      <c r="K34" s="40"/>
      <c r="L34" s="41"/>
      <c r="M34" s="42"/>
      <c r="N34" s="39"/>
      <c r="O34" s="40"/>
      <c r="P34" s="41"/>
      <c r="Q34" s="42"/>
      <c r="R34" s="11"/>
      <c r="S34" s="31">
        <f>IF('申込一覧'!J34="","",INDEX('名前'!$N$4:$N$100,MATCH('申込一覧'!J34,'名前'!$M$4:$M$100,0)))</f>
      </c>
      <c r="T34" s="31">
        <f>IF(N34="","",INDEX('名前'!$N$4:$N$100,MATCH('申込一覧'!N34,'名前'!$M$4:$M$1000,0)))</f>
      </c>
      <c r="U34" s="31"/>
    </row>
    <row r="35" spans="1:21" ht="15" customHeight="1">
      <c r="A35" s="43">
        <v>17</v>
      </c>
      <c r="B35" s="111"/>
      <c r="C35" s="44"/>
      <c r="D35" s="97"/>
      <c r="E35" s="116"/>
      <c r="F35" s="121"/>
      <c r="G35" s="118"/>
      <c r="H35" s="120"/>
      <c r="I35" s="38"/>
      <c r="J35" s="39"/>
      <c r="K35" s="40"/>
      <c r="L35" s="41"/>
      <c r="M35" s="42"/>
      <c r="N35" s="39"/>
      <c r="O35" s="40"/>
      <c r="P35" s="41"/>
      <c r="Q35" s="42"/>
      <c r="R35" s="11"/>
      <c r="S35" s="31">
        <f>IF('申込一覧'!J35="","",INDEX('名前'!$N$4:$N$100,MATCH('申込一覧'!J35,'名前'!$M$4:$M$100,0)))</f>
      </c>
      <c r="T35" s="31">
        <f>IF(N35="","",INDEX('名前'!$N$4:$N$100,MATCH('申込一覧'!N35,'名前'!$M$4:$M$1000,0)))</f>
      </c>
      <c r="U35" s="31"/>
    </row>
    <row r="36" spans="1:21" ht="15" customHeight="1">
      <c r="A36" s="43">
        <v>18</v>
      </c>
      <c r="B36" s="98"/>
      <c r="C36" s="44"/>
      <c r="D36" s="97"/>
      <c r="E36" s="116"/>
      <c r="F36" s="121"/>
      <c r="G36" s="118"/>
      <c r="H36" s="120"/>
      <c r="I36" s="38"/>
      <c r="J36" s="39"/>
      <c r="K36" s="40"/>
      <c r="L36" s="41"/>
      <c r="M36" s="42"/>
      <c r="N36" s="39"/>
      <c r="O36" s="40"/>
      <c r="P36" s="41"/>
      <c r="Q36" s="42"/>
      <c r="R36" s="11"/>
      <c r="S36" s="31">
        <f>IF('申込一覧'!J36="","",INDEX('名前'!$N$4:$N$100,MATCH('申込一覧'!J36,'名前'!$M$4:$M$100,0)))</f>
      </c>
      <c r="T36" s="31">
        <f>IF(N36="","",INDEX('名前'!$N$4:$N$100,MATCH('申込一覧'!N36,'名前'!$M$4:$M$1000,0)))</f>
      </c>
      <c r="U36" s="31"/>
    </row>
    <row r="37" spans="1:21" ht="15" customHeight="1">
      <c r="A37" s="43">
        <v>19</v>
      </c>
      <c r="B37" s="111"/>
      <c r="C37" s="44"/>
      <c r="D37" s="97"/>
      <c r="E37" s="116"/>
      <c r="F37" s="121"/>
      <c r="G37" s="118"/>
      <c r="H37" s="120"/>
      <c r="I37" s="38"/>
      <c r="J37" s="39"/>
      <c r="K37" s="40"/>
      <c r="L37" s="41"/>
      <c r="M37" s="42"/>
      <c r="N37" s="39"/>
      <c r="O37" s="40"/>
      <c r="P37" s="41"/>
      <c r="Q37" s="42"/>
      <c r="R37" s="11"/>
      <c r="S37" s="31">
        <f>IF('申込一覧'!J37="","",INDEX('名前'!$N$4:$N$100,MATCH('申込一覧'!J37,'名前'!$M$4:$M$100,0)))</f>
      </c>
      <c r="T37" s="31">
        <f>IF(N37="","",INDEX('名前'!$N$4:$N$100,MATCH('申込一覧'!N37,'名前'!$M$4:$M$1000,0)))</f>
      </c>
      <c r="U37" s="31"/>
    </row>
    <row r="38" spans="1:21" ht="15" customHeight="1">
      <c r="A38" s="43">
        <v>20</v>
      </c>
      <c r="B38" s="111"/>
      <c r="C38" s="44"/>
      <c r="D38" s="97"/>
      <c r="E38" s="116"/>
      <c r="F38" s="121"/>
      <c r="G38" s="118"/>
      <c r="H38" s="120"/>
      <c r="I38" s="38"/>
      <c r="J38" s="39"/>
      <c r="K38" s="40"/>
      <c r="L38" s="41"/>
      <c r="M38" s="42"/>
      <c r="N38" s="39"/>
      <c r="O38" s="40"/>
      <c r="P38" s="41"/>
      <c r="Q38" s="42"/>
      <c r="R38" s="11"/>
      <c r="S38" s="31">
        <f>IF('申込一覧'!J38="","",INDEX('名前'!$N$4:$N$100,MATCH('申込一覧'!J38,'名前'!$M$4:$M$100,0)))</f>
      </c>
      <c r="T38" s="31">
        <f>IF(N38="","",INDEX('名前'!$N$4:$N$100,MATCH('申込一覧'!N38,'名前'!$M$4:$M$1000,0)))</f>
      </c>
      <c r="U38" s="31"/>
    </row>
    <row r="39" spans="1:21" ht="15" customHeight="1">
      <c r="A39" s="43">
        <v>21</v>
      </c>
      <c r="B39" s="111"/>
      <c r="C39" s="44"/>
      <c r="D39" s="97"/>
      <c r="E39" s="116"/>
      <c r="F39" s="121"/>
      <c r="G39" s="118"/>
      <c r="H39" s="120"/>
      <c r="I39" s="38"/>
      <c r="J39" s="39"/>
      <c r="K39" s="40"/>
      <c r="L39" s="41"/>
      <c r="M39" s="42"/>
      <c r="N39" s="39"/>
      <c r="O39" s="40"/>
      <c r="P39" s="41"/>
      <c r="Q39" s="42"/>
      <c r="R39" s="11"/>
      <c r="S39" s="31">
        <f>IF('申込一覧'!J39="","",INDEX('名前'!$N$4:$N$100,MATCH('申込一覧'!J39,'名前'!$M$4:$M$100,0)))</f>
      </c>
      <c r="T39" s="31">
        <f>IF(N39="","",INDEX('名前'!$N$4:$N$100,MATCH('申込一覧'!N39,'名前'!$M$4:$M$1000,0)))</f>
      </c>
      <c r="U39" s="31"/>
    </row>
    <row r="40" spans="1:21" ht="15" customHeight="1">
      <c r="A40" s="43">
        <v>22</v>
      </c>
      <c r="B40" s="111"/>
      <c r="C40" s="44"/>
      <c r="D40" s="97"/>
      <c r="E40" s="116"/>
      <c r="F40" s="121"/>
      <c r="G40" s="118"/>
      <c r="H40" s="120"/>
      <c r="I40" s="38"/>
      <c r="J40" s="39"/>
      <c r="K40" s="40"/>
      <c r="L40" s="41"/>
      <c r="M40" s="42"/>
      <c r="N40" s="39"/>
      <c r="O40" s="40"/>
      <c r="P40" s="41"/>
      <c r="Q40" s="42"/>
      <c r="R40" s="11"/>
      <c r="S40" s="31">
        <f>IF('申込一覧'!J40="","",INDEX('名前'!$N$4:$N$100,MATCH('申込一覧'!J40,'名前'!$M$4:$M$100,0)))</f>
      </c>
      <c r="T40" s="31">
        <f>IF(N40="","",INDEX('名前'!$N$4:$N$100,MATCH('申込一覧'!N40,'名前'!$M$4:$M$1000,0)))</f>
      </c>
      <c r="U40" s="31"/>
    </row>
    <row r="41" spans="1:21" ht="15" customHeight="1">
      <c r="A41" s="43">
        <v>23</v>
      </c>
      <c r="B41" s="111"/>
      <c r="C41" s="44"/>
      <c r="D41" s="97"/>
      <c r="E41" s="116"/>
      <c r="F41" s="121"/>
      <c r="G41" s="118"/>
      <c r="H41" s="120"/>
      <c r="I41" s="38"/>
      <c r="J41" s="39"/>
      <c r="K41" s="40"/>
      <c r="L41" s="41"/>
      <c r="M41" s="42"/>
      <c r="N41" s="39"/>
      <c r="O41" s="40"/>
      <c r="P41" s="41"/>
      <c r="Q41" s="42"/>
      <c r="R41" s="11"/>
      <c r="S41" s="31">
        <f>IF('申込一覧'!J41="","",INDEX('名前'!$N$4:$N$100,MATCH('申込一覧'!J41,'名前'!$M$4:$M$100,0)))</f>
      </c>
      <c r="T41" s="31">
        <f>IF(N41="","",INDEX('名前'!$N$4:$N$100,MATCH('申込一覧'!N41,'名前'!$M$4:$M$1000,0)))</f>
      </c>
      <c r="U41" s="31"/>
    </row>
    <row r="42" spans="1:21" ht="15" customHeight="1">
      <c r="A42" s="43">
        <v>24</v>
      </c>
      <c r="B42" s="111"/>
      <c r="C42" s="44"/>
      <c r="D42" s="97"/>
      <c r="E42" s="116"/>
      <c r="F42" s="121"/>
      <c r="G42" s="118"/>
      <c r="H42" s="120"/>
      <c r="I42" s="38"/>
      <c r="J42" s="39"/>
      <c r="K42" s="40"/>
      <c r="L42" s="41"/>
      <c r="M42" s="42"/>
      <c r="N42" s="39"/>
      <c r="O42" s="40"/>
      <c r="P42" s="41"/>
      <c r="Q42" s="42"/>
      <c r="R42" s="11"/>
      <c r="S42" s="31">
        <f>IF('申込一覧'!J42="","",INDEX('名前'!$N$4:$N$100,MATCH('申込一覧'!J42,'名前'!$M$4:$M$100,0)))</f>
      </c>
      <c r="T42" s="31">
        <f>IF(N42="","",INDEX('名前'!$N$4:$N$100,MATCH('申込一覧'!N42,'名前'!$M$4:$M$1000,0)))</f>
      </c>
      <c r="U42" s="31"/>
    </row>
    <row r="43" spans="1:21" ht="15" customHeight="1">
      <c r="A43" s="43">
        <v>25</v>
      </c>
      <c r="B43" s="111"/>
      <c r="C43" s="44"/>
      <c r="D43" s="97"/>
      <c r="E43" s="116"/>
      <c r="F43" s="121"/>
      <c r="G43" s="118"/>
      <c r="H43" s="120"/>
      <c r="I43" s="38"/>
      <c r="J43" s="39"/>
      <c r="K43" s="40"/>
      <c r="L43" s="41"/>
      <c r="M43" s="42"/>
      <c r="N43" s="39"/>
      <c r="O43" s="40"/>
      <c r="P43" s="41"/>
      <c r="Q43" s="42"/>
      <c r="R43" s="11"/>
      <c r="S43" s="31">
        <f>IF('申込一覧'!J43="","",INDEX('名前'!$N$4:$N$100,MATCH('申込一覧'!J43,'名前'!$M$4:$M$100,0)))</f>
      </c>
      <c r="T43" s="31">
        <f>IF(N43="","",INDEX('名前'!$N$4:$N$100,MATCH('申込一覧'!N43,'名前'!$M$4:$M$1000,0)))</f>
      </c>
      <c r="U43" s="31"/>
    </row>
    <row r="44" spans="1:21" ht="15" customHeight="1">
      <c r="A44" s="43">
        <v>26</v>
      </c>
      <c r="B44" s="111"/>
      <c r="C44" s="44"/>
      <c r="D44" s="97"/>
      <c r="E44" s="116"/>
      <c r="F44" s="121"/>
      <c r="G44" s="118"/>
      <c r="H44" s="120"/>
      <c r="I44" s="38"/>
      <c r="J44" s="39"/>
      <c r="K44" s="40"/>
      <c r="L44" s="41"/>
      <c r="M44" s="42"/>
      <c r="N44" s="39"/>
      <c r="O44" s="40"/>
      <c r="P44" s="41"/>
      <c r="Q44" s="42"/>
      <c r="R44" s="11"/>
      <c r="S44" s="31">
        <f>IF('申込一覧'!J44="","",INDEX('名前'!$N$4:$N$100,MATCH('申込一覧'!J44,'名前'!$M$4:$M$100,0)))</f>
      </c>
      <c r="T44" s="31">
        <f>IF(N44="","",INDEX('名前'!$N$4:$N$100,MATCH('申込一覧'!N44,'名前'!$M$4:$M$1000,0)))</f>
      </c>
      <c r="U44" s="31"/>
    </row>
    <row r="45" spans="1:21" ht="15" customHeight="1">
      <c r="A45" s="43">
        <v>27</v>
      </c>
      <c r="B45" s="111"/>
      <c r="C45" s="44"/>
      <c r="D45" s="97"/>
      <c r="E45" s="116"/>
      <c r="F45" s="121"/>
      <c r="G45" s="118"/>
      <c r="H45" s="120"/>
      <c r="I45" s="38"/>
      <c r="J45" s="39"/>
      <c r="K45" s="40"/>
      <c r="L45" s="41"/>
      <c r="M45" s="42"/>
      <c r="N45" s="39"/>
      <c r="O45" s="40"/>
      <c r="P45" s="41"/>
      <c r="Q45" s="42"/>
      <c r="R45" s="11"/>
      <c r="S45" s="31">
        <f>IF('申込一覧'!J45="","",INDEX('名前'!$N$4:$N$100,MATCH('申込一覧'!J45,'名前'!$M$4:$M$100,0)))</f>
      </c>
      <c r="T45" s="31">
        <f>IF(N45="","",INDEX('名前'!$N$4:$N$100,MATCH('申込一覧'!N45,'名前'!$M$4:$M$1000,0)))</f>
      </c>
      <c r="U45" s="31"/>
    </row>
    <row r="46" spans="1:21" ht="15" customHeight="1">
      <c r="A46" s="43">
        <v>28</v>
      </c>
      <c r="B46" s="111"/>
      <c r="C46" s="44"/>
      <c r="D46" s="97"/>
      <c r="E46" s="116"/>
      <c r="F46" s="121"/>
      <c r="G46" s="118"/>
      <c r="H46" s="120"/>
      <c r="I46" s="38"/>
      <c r="J46" s="39"/>
      <c r="K46" s="40"/>
      <c r="L46" s="41"/>
      <c r="M46" s="42"/>
      <c r="N46" s="39"/>
      <c r="O46" s="40"/>
      <c r="P46" s="41"/>
      <c r="Q46" s="42"/>
      <c r="R46" s="11"/>
      <c r="S46" s="31">
        <f>IF('申込一覧'!J46="","",INDEX('名前'!$N$4:$N$100,MATCH('申込一覧'!J46,'名前'!$M$4:$M$100,0)))</f>
      </c>
      <c r="T46" s="31">
        <f>IF(N46="","",INDEX('名前'!$N$4:$N$100,MATCH('申込一覧'!N46,'名前'!$M$4:$M$1000,0)))</f>
      </c>
      <c r="U46" s="31"/>
    </row>
    <row r="47" spans="1:21" ht="15" customHeight="1">
      <c r="A47" s="43">
        <v>29</v>
      </c>
      <c r="B47" s="111"/>
      <c r="C47" s="44"/>
      <c r="D47" s="97"/>
      <c r="E47" s="116"/>
      <c r="F47" s="121"/>
      <c r="G47" s="118"/>
      <c r="H47" s="120"/>
      <c r="I47" s="38"/>
      <c r="J47" s="39"/>
      <c r="K47" s="40"/>
      <c r="L47" s="41"/>
      <c r="M47" s="42"/>
      <c r="N47" s="39"/>
      <c r="O47" s="40"/>
      <c r="P47" s="41"/>
      <c r="Q47" s="42"/>
      <c r="R47" s="11"/>
      <c r="S47" s="31">
        <f>IF('申込一覧'!J47="","",INDEX('名前'!$N$4:$N$100,MATCH('申込一覧'!J47,'名前'!$M$4:$M$100,0)))</f>
      </c>
      <c r="T47" s="31">
        <f>IF(N47="","",INDEX('名前'!$N$4:$N$100,MATCH('申込一覧'!N47,'名前'!$M$4:$M$1000,0)))</f>
      </c>
      <c r="U47" s="31"/>
    </row>
    <row r="48" spans="1:21" ht="15" customHeight="1">
      <c r="A48" s="43">
        <v>30</v>
      </c>
      <c r="B48" s="111"/>
      <c r="C48" s="44"/>
      <c r="D48" s="97"/>
      <c r="E48" s="116"/>
      <c r="F48" s="121"/>
      <c r="G48" s="118"/>
      <c r="H48" s="120"/>
      <c r="I48" s="38"/>
      <c r="J48" s="39"/>
      <c r="K48" s="40"/>
      <c r="L48" s="41"/>
      <c r="M48" s="42"/>
      <c r="N48" s="39"/>
      <c r="O48" s="40"/>
      <c r="P48" s="41"/>
      <c r="Q48" s="42"/>
      <c r="R48" s="11"/>
      <c r="S48" s="31">
        <f>IF('申込一覧'!J48="","",INDEX('名前'!$N$4:$N$100,MATCH('申込一覧'!J48,'名前'!$M$4:$M$100,0)))</f>
      </c>
      <c r="T48" s="31">
        <f>IF(N48="","",INDEX('名前'!$N$4:$N$100,MATCH('申込一覧'!N48,'名前'!$M$4:$M$1000,0)))</f>
      </c>
      <c r="U48" s="31"/>
    </row>
    <row r="49" spans="1:21" ht="15" customHeight="1">
      <c r="A49" s="43">
        <v>31</v>
      </c>
      <c r="B49" s="111"/>
      <c r="C49" s="44"/>
      <c r="D49" s="97"/>
      <c r="E49" s="116"/>
      <c r="F49" s="121"/>
      <c r="G49" s="118"/>
      <c r="H49" s="120"/>
      <c r="I49" s="38"/>
      <c r="J49" s="39"/>
      <c r="K49" s="40"/>
      <c r="L49" s="41"/>
      <c r="M49" s="42"/>
      <c r="N49" s="39"/>
      <c r="O49" s="40"/>
      <c r="P49" s="41"/>
      <c r="Q49" s="42"/>
      <c r="R49" s="11"/>
      <c r="S49" s="31">
        <f>IF('申込一覧'!J49="","",INDEX('名前'!$N$4:$N$100,MATCH('申込一覧'!J49,'名前'!$M$4:$M$100,0)))</f>
      </c>
      <c r="T49" s="31">
        <f>IF(N49="","",INDEX('名前'!$N$4:$N$100,MATCH('申込一覧'!N49,'名前'!$M$4:$M$1000,0)))</f>
      </c>
      <c r="U49" s="31"/>
    </row>
    <row r="50" spans="1:21" ht="15" customHeight="1">
      <c r="A50" s="43">
        <v>32</v>
      </c>
      <c r="B50" s="111"/>
      <c r="C50" s="44"/>
      <c r="D50" s="97"/>
      <c r="E50" s="116"/>
      <c r="F50" s="121"/>
      <c r="G50" s="118"/>
      <c r="H50" s="120"/>
      <c r="I50" s="38"/>
      <c r="J50" s="39"/>
      <c r="K50" s="40"/>
      <c r="L50" s="41"/>
      <c r="M50" s="42"/>
      <c r="N50" s="39"/>
      <c r="O50" s="40"/>
      <c r="P50" s="41"/>
      <c r="Q50" s="42"/>
      <c r="R50" s="11"/>
      <c r="S50" s="31">
        <f>IF('申込一覧'!J50="","",INDEX('名前'!$N$4:$N$100,MATCH('申込一覧'!J50,'名前'!$M$4:$M$100,0)))</f>
      </c>
      <c r="T50" s="31">
        <f>IF(N50="","",INDEX('名前'!$N$4:$N$100,MATCH('申込一覧'!N50,'名前'!$M$4:$M$1000,0)))</f>
      </c>
      <c r="U50" s="31"/>
    </row>
    <row r="51" spans="1:21" ht="15" customHeight="1">
      <c r="A51" s="43">
        <v>33</v>
      </c>
      <c r="B51" s="111"/>
      <c r="C51" s="44"/>
      <c r="D51" s="97"/>
      <c r="E51" s="116"/>
      <c r="F51" s="121"/>
      <c r="G51" s="118"/>
      <c r="H51" s="120"/>
      <c r="I51" s="38"/>
      <c r="J51" s="39"/>
      <c r="K51" s="40"/>
      <c r="L51" s="41"/>
      <c r="M51" s="42"/>
      <c r="N51" s="39"/>
      <c r="O51" s="40"/>
      <c r="P51" s="41"/>
      <c r="Q51" s="42"/>
      <c r="R51" s="11"/>
      <c r="S51" s="31">
        <f>IF('申込一覧'!J51="","",INDEX('名前'!$N$4:$N$100,MATCH('申込一覧'!J51,'名前'!$M$4:$M$100,0)))</f>
      </c>
      <c r="T51" s="31">
        <f>IF(N51="","",INDEX('名前'!$N$4:$N$100,MATCH('申込一覧'!N51,'名前'!$M$4:$M$1000,0)))</f>
      </c>
      <c r="U51" s="31"/>
    </row>
    <row r="52" spans="1:21" ht="15" customHeight="1">
      <c r="A52" s="43">
        <v>34</v>
      </c>
      <c r="B52" s="111"/>
      <c r="C52" s="44"/>
      <c r="D52" s="97"/>
      <c r="E52" s="116"/>
      <c r="F52" s="121"/>
      <c r="G52" s="118"/>
      <c r="H52" s="120"/>
      <c r="I52" s="38"/>
      <c r="J52" s="39"/>
      <c r="K52" s="40"/>
      <c r="L52" s="41"/>
      <c r="M52" s="42"/>
      <c r="N52" s="39"/>
      <c r="O52" s="40"/>
      <c r="P52" s="41"/>
      <c r="Q52" s="42"/>
      <c r="R52" s="11"/>
      <c r="S52" s="31">
        <f>IF('申込一覧'!J52="","",INDEX('名前'!$N$4:$N$100,MATCH('申込一覧'!J52,'名前'!$M$4:$M$100,0)))</f>
      </c>
      <c r="T52" s="31">
        <f>IF(N52="","",INDEX('名前'!$N$4:$N$100,MATCH('申込一覧'!N52,'名前'!$M$4:$M$1000,0)))</f>
      </c>
      <c r="U52" s="31"/>
    </row>
    <row r="53" spans="1:21" ht="15" customHeight="1">
      <c r="A53" s="43">
        <v>35</v>
      </c>
      <c r="B53" s="111"/>
      <c r="C53" s="44"/>
      <c r="D53" s="97"/>
      <c r="E53" s="116"/>
      <c r="F53" s="121"/>
      <c r="G53" s="118"/>
      <c r="H53" s="120"/>
      <c r="I53" s="38"/>
      <c r="J53" s="39"/>
      <c r="K53" s="40"/>
      <c r="L53" s="41"/>
      <c r="M53" s="42"/>
      <c r="N53" s="39"/>
      <c r="O53" s="40"/>
      <c r="P53" s="41"/>
      <c r="Q53" s="42"/>
      <c r="R53" s="11"/>
      <c r="S53" s="31">
        <f>IF('申込一覧'!J53="","",INDEX('名前'!$N$4:$N$100,MATCH('申込一覧'!J53,'名前'!$M$4:$M$100,0)))</f>
      </c>
      <c r="T53" s="31">
        <f>IF(N53="","",INDEX('名前'!$N$4:$N$100,MATCH('申込一覧'!N53,'名前'!$M$4:$M$1000,0)))</f>
      </c>
      <c r="U53" s="31"/>
    </row>
    <row r="54" spans="1:21" ht="15" customHeight="1">
      <c r="A54" s="43">
        <v>36</v>
      </c>
      <c r="B54" s="111"/>
      <c r="C54" s="44"/>
      <c r="D54" s="97"/>
      <c r="E54" s="116"/>
      <c r="F54" s="121"/>
      <c r="G54" s="118"/>
      <c r="H54" s="120"/>
      <c r="I54" s="38"/>
      <c r="J54" s="39"/>
      <c r="K54" s="40"/>
      <c r="L54" s="41"/>
      <c r="M54" s="42"/>
      <c r="N54" s="39"/>
      <c r="O54" s="40"/>
      <c r="P54" s="41"/>
      <c r="Q54" s="42"/>
      <c r="R54" s="11"/>
      <c r="S54" s="31">
        <f>IF('申込一覧'!J54="","",INDEX('名前'!$N$4:$N$100,MATCH('申込一覧'!J54,'名前'!$M$4:$M$100,0)))</f>
      </c>
      <c r="T54" s="31">
        <f>IF(N54="","",INDEX('名前'!$N$4:$N$100,MATCH('申込一覧'!N54,'名前'!$M$4:$M$1000,0)))</f>
      </c>
      <c r="U54" s="31"/>
    </row>
    <row r="55" spans="1:21" ht="15" customHeight="1">
      <c r="A55" s="43">
        <v>37</v>
      </c>
      <c r="B55" s="111"/>
      <c r="C55" s="44"/>
      <c r="D55" s="97"/>
      <c r="E55" s="116"/>
      <c r="F55" s="121"/>
      <c r="G55" s="118"/>
      <c r="H55" s="120"/>
      <c r="I55" s="38"/>
      <c r="J55" s="39"/>
      <c r="K55" s="40"/>
      <c r="L55" s="41"/>
      <c r="M55" s="42"/>
      <c r="N55" s="39"/>
      <c r="O55" s="40"/>
      <c r="P55" s="41"/>
      <c r="Q55" s="42"/>
      <c r="R55" s="11"/>
      <c r="S55" s="31">
        <f>IF('申込一覧'!J55="","",INDEX('名前'!$N$4:$N$100,MATCH('申込一覧'!J55,'名前'!$M$4:$M$100,0)))</f>
      </c>
      <c r="T55" s="31">
        <f>IF(N55="","",INDEX('名前'!$N$4:$N$100,MATCH('申込一覧'!N55,'名前'!$M$4:$M$1000,0)))</f>
      </c>
      <c r="U55" s="31"/>
    </row>
    <row r="56" spans="1:21" ht="15" customHeight="1">
      <c r="A56" s="43">
        <v>38</v>
      </c>
      <c r="B56" s="111"/>
      <c r="C56" s="44"/>
      <c r="D56" s="97"/>
      <c r="E56" s="116"/>
      <c r="F56" s="121"/>
      <c r="G56" s="118"/>
      <c r="H56" s="120"/>
      <c r="I56" s="38"/>
      <c r="J56" s="39"/>
      <c r="K56" s="40"/>
      <c r="L56" s="41"/>
      <c r="M56" s="42"/>
      <c r="N56" s="39"/>
      <c r="O56" s="40"/>
      <c r="P56" s="41"/>
      <c r="Q56" s="42"/>
      <c r="R56" s="11"/>
      <c r="S56" s="31">
        <f>IF('申込一覧'!J56="","",INDEX('名前'!$N$4:$N$100,MATCH('申込一覧'!J56,'名前'!$M$4:$M$100,0)))</f>
      </c>
      <c r="T56" s="31">
        <f>IF(N56="","",INDEX('名前'!$N$4:$N$100,MATCH('申込一覧'!N56,'名前'!$M$4:$M$1000,0)))</f>
      </c>
      <c r="U56" s="31"/>
    </row>
    <row r="57" spans="1:21" ht="15" customHeight="1">
      <c r="A57" s="43">
        <v>39</v>
      </c>
      <c r="B57" s="111"/>
      <c r="C57" s="44"/>
      <c r="D57" s="97"/>
      <c r="E57" s="116"/>
      <c r="F57" s="121"/>
      <c r="G57" s="118"/>
      <c r="H57" s="120"/>
      <c r="I57" s="38"/>
      <c r="J57" s="39"/>
      <c r="K57" s="40"/>
      <c r="L57" s="41"/>
      <c r="M57" s="42"/>
      <c r="N57" s="39"/>
      <c r="O57" s="40"/>
      <c r="P57" s="41"/>
      <c r="Q57" s="42"/>
      <c r="R57" s="11"/>
      <c r="S57" s="31">
        <f>IF('申込一覧'!J57="","",INDEX('名前'!$N$4:$N$100,MATCH('申込一覧'!J57,'名前'!$M$4:$M$100,0)))</f>
      </c>
      <c r="T57" s="31">
        <f>IF(N57="","",INDEX('名前'!$N$4:$N$100,MATCH('申込一覧'!N57,'名前'!$M$4:$M$1000,0)))</f>
      </c>
      <c r="U57" s="31"/>
    </row>
    <row r="58" spans="1:21" ht="15" customHeight="1">
      <c r="A58" s="43">
        <v>40</v>
      </c>
      <c r="B58" s="111"/>
      <c r="C58" s="44"/>
      <c r="D58" s="97"/>
      <c r="E58" s="116"/>
      <c r="F58" s="121"/>
      <c r="G58" s="118"/>
      <c r="H58" s="120"/>
      <c r="I58" s="38"/>
      <c r="J58" s="39"/>
      <c r="K58" s="40"/>
      <c r="L58" s="41"/>
      <c r="M58" s="42"/>
      <c r="N58" s="39"/>
      <c r="O58" s="40"/>
      <c r="P58" s="41"/>
      <c r="Q58" s="42"/>
      <c r="R58" s="11"/>
      <c r="S58" s="31">
        <f>IF('申込一覧'!J58="","",INDEX('名前'!$N$4:$N$100,MATCH('申込一覧'!J58,'名前'!$M$4:$M$100,0)))</f>
      </c>
      <c r="T58" s="31">
        <f>IF(N58="","",INDEX('名前'!$N$4:$N$100,MATCH('申込一覧'!N58,'名前'!$M$4:$M$1000,0)))</f>
      </c>
      <c r="U58" s="31"/>
    </row>
    <row r="59" spans="1:21" ht="15" customHeight="1">
      <c r="A59" s="43">
        <v>41</v>
      </c>
      <c r="B59" s="111"/>
      <c r="C59" s="44"/>
      <c r="D59" s="97"/>
      <c r="E59" s="116"/>
      <c r="F59" s="121"/>
      <c r="G59" s="118"/>
      <c r="H59" s="120"/>
      <c r="I59" s="38"/>
      <c r="J59" s="39"/>
      <c r="K59" s="40"/>
      <c r="L59" s="41"/>
      <c r="M59" s="42"/>
      <c r="N59" s="39"/>
      <c r="O59" s="40"/>
      <c r="P59" s="41"/>
      <c r="Q59" s="42"/>
      <c r="R59" s="11"/>
      <c r="S59" s="31">
        <f>IF('申込一覧'!J59="","",INDEX('名前'!$N$4:$N$100,MATCH('申込一覧'!J59,'名前'!$M$4:$M$100,0)))</f>
      </c>
      <c r="T59" s="31">
        <f>IF(N59="","",INDEX('名前'!$N$4:$N$100,MATCH('申込一覧'!N59,'名前'!$M$4:$M$1000,0)))</f>
      </c>
      <c r="U59" s="31"/>
    </row>
    <row r="60" spans="1:21" ht="15" customHeight="1">
      <c r="A60" s="43">
        <v>42</v>
      </c>
      <c r="B60" s="111"/>
      <c r="C60" s="44"/>
      <c r="D60" s="97"/>
      <c r="E60" s="116"/>
      <c r="F60" s="121"/>
      <c r="G60" s="118"/>
      <c r="H60" s="120"/>
      <c r="I60" s="38"/>
      <c r="J60" s="39"/>
      <c r="K60" s="40"/>
      <c r="L60" s="41"/>
      <c r="M60" s="42"/>
      <c r="N60" s="39"/>
      <c r="O60" s="40"/>
      <c r="P60" s="41"/>
      <c r="Q60" s="42"/>
      <c r="R60" s="11"/>
      <c r="S60" s="31">
        <f>IF('申込一覧'!J60="","",INDEX('名前'!$N$4:$N$100,MATCH('申込一覧'!J60,'名前'!$M$4:$M$100,0)))</f>
      </c>
      <c r="T60" s="31">
        <f>IF(N60="","",INDEX('名前'!$N$4:$N$100,MATCH('申込一覧'!N60,'名前'!$M$4:$M$1000,0)))</f>
      </c>
      <c r="U60" s="31"/>
    </row>
    <row r="61" spans="1:21" ht="15" customHeight="1">
      <c r="A61" s="43">
        <v>43</v>
      </c>
      <c r="B61" s="111"/>
      <c r="C61" s="44"/>
      <c r="D61" s="97"/>
      <c r="E61" s="116"/>
      <c r="F61" s="121"/>
      <c r="G61" s="118"/>
      <c r="H61" s="120"/>
      <c r="I61" s="38"/>
      <c r="J61" s="39"/>
      <c r="K61" s="40"/>
      <c r="L61" s="41"/>
      <c r="M61" s="42"/>
      <c r="N61" s="39"/>
      <c r="O61" s="40"/>
      <c r="P61" s="41"/>
      <c r="Q61" s="42"/>
      <c r="R61" s="11"/>
      <c r="S61" s="31">
        <f>IF('申込一覧'!J61="","",INDEX('名前'!$N$4:$N$100,MATCH('申込一覧'!J61,'名前'!$M$4:$M$100,0)))</f>
      </c>
      <c r="T61" s="31">
        <f>IF(N61="","",INDEX('名前'!$N$4:$N$100,MATCH('申込一覧'!N61,'名前'!$M$4:$M$1000,0)))</f>
      </c>
      <c r="U61" s="31"/>
    </row>
    <row r="62" spans="1:21" ht="15" customHeight="1">
      <c r="A62" s="43">
        <v>44</v>
      </c>
      <c r="B62" s="111"/>
      <c r="C62" s="44"/>
      <c r="D62" s="97"/>
      <c r="E62" s="116"/>
      <c r="F62" s="121"/>
      <c r="G62" s="118"/>
      <c r="H62" s="120"/>
      <c r="I62" s="38"/>
      <c r="J62" s="39"/>
      <c r="K62" s="40"/>
      <c r="L62" s="41"/>
      <c r="M62" s="42"/>
      <c r="N62" s="39"/>
      <c r="O62" s="40"/>
      <c r="P62" s="41"/>
      <c r="Q62" s="42"/>
      <c r="R62" s="11"/>
      <c r="S62" s="31">
        <f>IF('申込一覧'!J62="","",INDEX('名前'!$N$4:$N$100,MATCH('申込一覧'!J62,'名前'!$M$4:$M$100,0)))</f>
      </c>
      <c r="T62" s="31">
        <f>IF(N62="","",INDEX('名前'!$N$4:$N$100,MATCH('申込一覧'!N62,'名前'!$M$4:$M$1000,0)))</f>
      </c>
      <c r="U62" s="31"/>
    </row>
    <row r="63" spans="1:21" ht="15" customHeight="1">
      <c r="A63" s="43">
        <v>45</v>
      </c>
      <c r="B63" s="111"/>
      <c r="C63" s="44"/>
      <c r="D63" s="97"/>
      <c r="E63" s="116"/>
      <c r="F63" s="121"/>
      <c r="G63" s="118"/>
      <c r="H63" s="120"/>
      <c r="I63" s="38"/>
      <c r="J63" s="39"/>
      <c r="K63" s="40"/>
      <c r="L63" s="41"/>
      <c r="M63" s="42"/>
      <c r="N63" s="39"/>
      <c r="O63" s="40"/>
      <c r="P63" s="41"/>
      <c r="Q63" s="42"/>
      <c r="R63" s="11"/>
      <c r="S63" s="31">
        <f>IF('申込一覧'!J63="","",INDEX('名前'!$N$4:$N$100,MATCH('申込一覧'!J63,'名前'!$M$4:$M$100,0)))</f>
      </c>
      <c r="T63" s="31">
        <f>IF(N63="","",INDEX('名前'!$N$4:$N$100,MATCH('申込一覧'!N63,'名前'!$M$4:$M$1000,0)))</f>
      </c>
      <c r="U63" s="31"/>
    </row>
    <row r="64" spans="1:21" ht="15" customHeight="1">
      <c r="A64" s="43">
        <v>46</v>
      </c>
      <c r="B64" s="111"/>
      <c r="C64" s="44"/>
      <c r="D64" s="97"/>
      <c r="E64" s="116"/>
      <c r="F64" s="121"/>
      <c r="G64" s="118"/>
      <c r="H64" s="120"/>
      <c r="I64" s="38"/>
      <c r="J64" s="39"/>
      <c r="K64" s="40"/>
      <c r="L64" s="41"/>
      <c r="M64" s="42"/>
      <c r="N64" s="39"/>
      <c r="O64" s="40"/>
      <c r="P64" s="41"/>
      <c r="Q64" s="42"/>
      <c r="R64" s="11"/>
      <c r="S64" s="31">
        <f>IF('申込一覧'!J64="","",INDEX('名前'!$N$4:$N$100,MATCH('申込一覧'!J64,'名前'!$M$4:$M$100,0)))</f>
      </c>
      <c r="T64" s="31">
        <f>IF(N64="","",INDEX('名前'!$N$4:$N$100,MATCH('申込一覧'!N64,'名前'!$M$4:$M$1000,0)))</f>
      </c>
      <c r="U64" s="31"/>
    </row>
    <row r="65" spans="1:21" ht="15" customHeight="1">
      <c r="A65" s="43">
        <v>47</v>
      </c>
      <c r="B65" s="111"/>
      <c r="C65" s="44"/>
      <c r="D65" s="97"/>
      <c r="E65" s="116"/>
      <c r="F65" s="121"/>
      <c r="G65" s="118"/>
      <c r="H65" s="120"/>
      <c r="I65" s="38"/>
      <c r="J65" s="39"/>
      <c r="K65" s="40"/>
      <c r="L65" s="41"/>
      <c r="M65" s="42"/>
      <c r="N65" s="39"/>
      <c r="O65" s="40"/>
      <c r="P65" s="41"/>
      <c r="Q65" s="42"/>
      <c r="R65" s="11"/>
      <c r="S65" s="31">
        <f>IF('申込一覧'!J65="","",INDEX('名前'!$N$4:$N$100,MATCH('申込一覧'!J65,'名前'!$M$4:$M$100,0)))</f>
      </c>
      <c r="T65" s="31">
        <f>IF(N65="","",INDEX('名前'!$N$4:$N$100,MATCH('申込一覧'!N65,'名前'!$M$4:$M$1000,0)))</f>
      </c>
      <c r="U65" s="31"/>
    </row>
    <row r="66" spans="1:21" ht="15" customHeight="1">
      <c r="A66" s="43">
        <v>48</v>
      </c>
      <c r="B66" s="111"/>
      <c r="C66" s="44"/>
      <c r="D66" s="97"/>
      <c r="E66" s="116"/>
      <c r="F66" s="121"/>
      <c r="G66" s="118"/>
      <c r="H66" s="120"/>
      <c r="I66" s="38"/>
      <c r="J66" s="39"/>
      <c r="K66" s="40"/>
      <c r="L66" s="41"/>
      <c r="M66" s="42"/>
      <c r="N66" s="39"/>
      <c r="O66" s="40"/>
      <c r="P66" s="41"/>
      <c r="Q66" s="42"/>
      <c r="R66" s="11"/>
      <c r="S66" s="31">
        <f>IF('申込一覧'!J66="","",INDEX('名前'!$N$4:$N$100,MATCH('申込一覧'!J66,'名前'!$M$4:$M$100,0)))</f>
      </c>
      <c r="T66" s="31">
        <f>IF(N66="","",INDEX('名前'!$N$4:$N$100,MATCH('申込一覧'!N66,'名前'!$M$4:$M$1000,0)))</f>
      </c>
      <c r="U66" s="31"/>
    </row>
    <row r="67" spans="1:21" ht="15" customHeight="1">
      <c r="A67" s="43">
        <v>49</v>
      </c>
      <c r="B67" s="111"/>
      <c r="C67" s="44"/>
      <c r="D67" s="97"/>
      <c r="E67" s="116"/>
      <c r="F67" s="121"/>
      <c r="G67" s="118"/>
      <c r="H67" s="120"/>
      <c r="I67" s="38"/>
      <c r="J67" s="39"/>
      <c r="K67" s="40"/>
      <c r="L67" s="41"/>
      <c r="M67" s="42"/>
      <c r="N67" s="39"/>
      <c r="O67" s="40"/>
      <c r="P67" s="41"/>
      <c r="Q67" s="42"/>
      <c r="R67" s="11"/>
      <c r="S67" s="31">
        <f>IF('申込一覧'!J67="","",INDEX('名前'!$N$4:$N$100,MATCH('申込一覧'!J67,'名前'!$M$4:$M$100,0)))</f>
      </c>
      <c r="T67" s="31">
        <f>IF(N67="","",INDEX('名前'!$N$4:$N$100,MATCH('申込一覧'!N67,'名前'!$M$4:$M$1000,0)))</f>
      </c>
      <c r="U67" s="31"/>
    </row>
    <row r="68" spans="1:21" ht="15" customHeight="1">
      <c r="A68" s="43">
        <v>50</v>
      </c>
      <c r="B68" s="111"/>
      <c r="C68" s="44"/>
      <c r="D68" s="97"/>
      <c r="E68" s="116"/>
      <c r="F68" s="121"/>
      <c r="G68" s="118"/>
      <c r="H68" s="120"/>
      <c r="I68" s="38"/>
      <c r="J68" s="39"/>
      <c r="K68" s="40"/>
      <c r="L68" s="41"/>
      <c r="M68" s="42"/>
      <c r="N68" s="39"/>
      <c r="O68" s="40"/>
      <c r="P68" s="41"/>
      <c r="Q68" s="42"/>
      <c r="R68" s="11"/>
      <c r="S68" s="31">
        <f>IF('申込一覧'!J68="","",INDEX('名前'!$N$4:$N$100,MATCH('申込一覧'!J68,'名前'!$M$4:$M$100,0)))</f>
      </c>
      <c r="T68" s="31">
        <f>IF(N68="","",INDEX('名前'!$N$4:$N$100,MATCH('申込一覧'!N68,'名前'!$M$4:$M$1000,0)))</f>
      </c>
      <c r="U68" s="31"/>
    </row>
    <row r="69" spans="1:21" ht="15" customHeight="1">
      <c r="A69" s="43">
        <v>51</v>
      </c>
      <c r="B69" s="111"/>
      <c r="C69" s="44"/>
      <c r="D69" s="97"/>
      <c r="E69" s="116"/>
      <c r="F69" s="121"/>
      <c r="G69" s="118"/>
      <c r="H69" s="120"/>
      <c r="I69" s="38"/>
      <c r="J69" s="39"/>
      <c r="K69" s="40"/>
      <c r="L69" s="41"/>
      <c r="M69" s="42"/>
      <c r="N69" s="39"/>
      <c r="O69" s="40"/>
      <c r="P69" s="41"/>
      <c r="Q69" s="42"/>
      <c r="R69" s="11"/>
      <c r="S69" s="31">
        <f>IF('申込一覧'!J69="","",INDEX('名前'!$N$4:$N$100,MATCH('申込一覧'!J69,'名前'!$M$4:$M$100,0)))</f>
      </c>
      <c r="T69" s="31">
        <f>IF(N69="","",INDEX('名前'!$N$4:$N$100,MATCH('申込一覧'!N69,'名前'!$M$4:$M$1000,0)))</f>
      </c>
      <c r="U69" s="31"/>
    </row>
    <row r="70" spans="1:21" ht="15" customHeight="1">
      <c r="A70" s="43">
        <v>52</v>
      </c>
      <c r="B70" s="111"/>
      <c r="C70" s="44"/>
      <c r="D70" s="97"/>
      <c r="E70" s="116"/>
      <c r="F70" s="121"/>
      <c r="G70" s="118"/>
      <c r="H70" s="120"/>
      <c r="I70" s="38"/>
      <c r="J70" s="39"/>
      <c r="K70" s="40"/>
      <c r="L70" s="41"/>
      <c r="M70" s="42"/>
      <c r="N70" s="39"/>
      <c r="O70" s="40"/>
      <c r="P70" s="41"/>
      <c r="Q70" s="42"/>
      <c r="R70" s="11"/>
      <c r="S70" s="31">
        <f>IF('申込一覧'!J70="","",INDEX('名前'!$N$4:$N$100,MATCH('申込一覧'!J70,'名前'!$M$4:$M$100,0)))</f>
      </c>
      <c r="T70" s="31">
        <f>IF(N70="","",INDEX('名前'!$N$4:$N$100,MATCH('申込一覧'!N70,'名前'!$M$4:$M$1000,0)))</f>
      </c>
      <c r="U70" s="31"/>
    </row>
    <row r="71" spans="1:21" ht="15" customHeight="1">
      <c r="A71" s="43">
        <v>53</v>
      </c>
      <c r="B71" s="111"/>
      <c r="C71" s="44"/>
      <c r="D71" s="97"/>
      <c r="E71" s="116"/>
      <c r="F71" s="121"/>
      <c r="G71" s="118"/>
      <c r="H71" s="120"/>
      <c r="I71" s="38"/>
      <c r="J71" s="39"/>
      <c r="K71" s="40"/>
      <c r="L71" s="41"/>
      <c r="M71" s="42"/>
      <c r="N71" s="39"/>
      <c r="O71" s="40"/>
      <c r="P71" s="41"/>
      <c r="Q71" s="42"/>
      <c r="R71" s="11"/>
      <c r="S71" s="31">
        <f>IF('申込一覧'!J71="","",INDEX('名前'!$N$4:$N$100,MATCH('申込一覧'!J71,'名前'!$M$4:$M$100,0)))</f>
      </c>
      <c r="T71" s="31">
        <f>IF(N71="","",INDEX('名前'!$N$4:$N$100,MATCH('申込一覧'!N71,'名前'!$M$4:$M$1000,0)))</f>
      </c>
      <c r="U71" s="31"/>
    </row>
    <row r="72" spans="1:21" ht="15" customHeight="1">
      <c r="A72" s="43">
        <v>54</v>
      </c>
      <c r="B72" s="111"/>
      <c r="C72" s="44"/>
      <c r="D72" s="97"/>
      <c r="E72" s="116"/>
      <c r="F72" s="121"/>
      <c r="G72" s="118"/>
      <c r="H72" s="120"/>
      <c r="I72" s="38"/>
      <c r="J72" s="39"/>
      <c r="K72" s="40"/>
      <c r="L72" s="41"/>
      <c r="M72" s="42"/>
      <c r="N72" s="39"/>
      <c r="O72" s="40"/>
      <c r="P72" s="41"/>
      <c r="Q72" s="42"/>
      <c r="R72" s="11"/>
      <c r="S72" s="31">
        <f>IF('申込一覧'!J72="","",INDEX('名前'!$N$4:$N$100,MATCH('申込一覧'!J72,'名前'!$M$4:$M$100,0)))</f>
      </c>
      <c r="T72" s="31">
        <f>IF(N72="","",INDEX('名前'!$N$4:$N$100,MATCH('申込一覧'!N72,'名前'!$M$4:$M$1000,0)))</f>
      </c>
      <c r="U72" s="31"/>
    </row>
    <row r="73" spans="1:21" ht="15" customHeight="1">
      <c r="A73" s="43">
        <v>55</v>
      </c>
      <c r="B73" s="111"/>
      <c r="C73" s="44"/>
      <c r="D73" s="97"/>
      <c r="E73" s="116"/>
      <c r="F73" s="121"/>
      <c r="G73" s="118"/>
      <c r="H73" s="120"/>
      <c r="I73" s="38"/>
      <c r="J73" s="39"/>
      <c r="K73" s="40"/>
      <c r="L73" s="41"/>
      <c r="M73" s="42"/>
      <c r="N73" s="39"/>
      <c r="O73" s="40"/>
      <c r="P73" s="41"/>
      <c r="Q73" s="42"/>
      <c r="R73" s="11"/>
      <c r="S73" s="31">
        <f>IF('申込一覧'!J73="","",INDEX('名前'!$N$4:$N$100,MATCH('申込一覧'!J73,'名前'!$M$4:$M$100,0)))</f>
      </c>
      <c r="T73" s="31">
        <f>IF(N73="","",INDEX('名前'!$N$4:$N$100,MATCH('申込一覧'!N73,'名前'!$M$4:$M$1000,0)))</f>
      </c>
      <c r="U73" s="31"/>
    </row>
    <row r="74" spans="1:21" ht="15" customHeight="1">
      <c r="A74" s="43">
        <v>56</v>
      </c>
      <c r="B74" s="111"/>
      <c r="C74" s="44"/>
      <c r="D74" s="97"/>
      <c r="E74" s="116"/>
      <c r="F74" s="121"/>
      <c r="G74" s="118"/>
      <c r="H74" s="120"/>
      <c r="I74" s="38"/>
      <c r="J74" s="39"/>
      <c r="K74" s="40"/>
      <c r="L74" s="41"/>
      <c r="M74" s="42"/>
      <c r="N74" s="39"/>
      <c r="O74" s="40"/>
      <c r="P74" s="41"/>
      <c r="Q74" s="42"/>
      <c r="R74" s="11"/>
      <c r="S74" s="31">
        <f>IF('申込一覧'!J74="","",INDEX('名前'!$N$4:$N$100,MATCH('申込一覧'!J74,'名前'!$M$4:$M$100,0)))</f>
      </c>
      <c r="T74" s="31">
        <f>IF(N74="","",INDEX('名前'!$N$4:$N$100,MATCH('申込一覧'!N74,'名前'!$M$4:$M$1000,0)))</f>
      </c>
      <c r="U74" s="31"/>
    </row>
    <row r="75" spans="1:21" ht="15" customHeight="1">
      <c r="A75" s="43">
        <v>57</v>
      </c>
      <c r="B75" s="111"/>
      <c r="C75" s="44"/>
      <c r="D75" s="97"/>
      <c r="E75" s="116"/>
      <c r="F75" s="121"/>
      <c r="G75" s="118"/>
      <c r="H75" s="120"/>
      <c r="I75" s="38"/>
      <c r="J75" s="39"/>
      <c r="K75" s="40"/>
      <c r="L75" s="41"/>
      <c r="M75" s="42"/>
      <c r="N75" s="39"/>
      <c r="O75" s="40"/>
      <c r="P75" s="41"/>
      <c r="Q75" s="42"/>
      <c r="R75" s="11"/>
      <c r="S75" s="31">
        <f>IF('申込一覧'!J75="","",INDEX('名前'!$N$4:$N$100,MATCH('申込一覧'!J75,'名前'!$M$4:$M$100,0)))</f>
      </c>
      <c r="T75" s="31">
        <f>IF(N75="","",INDEX('名前'!$N$4:$N$100,MATCH('申込一覧'!N75,'名前'!$M$4:$M$1000,0)))</f>
      </c>
      <c r="U75" s="31"/>
    </row>
    <row r="76" spans="1:21" ht="15" customHeight="1">
      <c r="A76" s="43">
        <v>58</v>
      </c>
      <c r="B76" s="111"/>
      <c r="C76" s="44"/>
      <c r="D76" s="97"/>
      <c r="E76" s="116"/>
      <c r="F76" s="121"/>
      <c r="G76" s="118"/>
      <c r="H76" s="120"/>
      <c r="I76" s="38"/>
      <c r="J76" s="39"/>
      <c r="K76" s="40"/>
      <c r="L76" s="41"/>
      <c r="M76" s="42"/>
      <c r="N76" s="39"/>
      <c r="O76" s="40"/>
      <c r="P76" s="41"/>
      <c r="Q76" s="42"/>
      <c r="R76" s="11"/>
      <c r="S76" s="31">
        <f>IF('申込一覧'!J76="","",INDEX('名前'!$N$4:$N$100,MATCH('申込一覧'!J76,'名前'!$M$4:$M$100,0)))</f>
      </c>
      <c r="T76" s="31">
        <f>IF(N76="","",INDEX('名前'!$N$4:$N$100,MATCH('申込一覧'!N76,'名前'!$M$4:$M$1000,0)))</f>
      </c>
      <c r="U76" s="31"/>
    </row>
    <row r="77" spans="1:21" ht="15" customHeight="1">
      <c r="A77" s="43">
        <v>59</v>
      </c>
      <c r="B77" s="111"/>
      <c r="C77" s="44"/>
      <c r="D77" s="97"/>
      <c r="E77" s="116"/>
      <c r="F77" s="121"/>
      <c r="G77" s="118"/>
      <c r="H77" s="120"/>
      <c r="I77" s="38"/>
      <c r="J77" s="39"/>
      <c r="K77" s="40"/>
      <c r="L77" s="41"/>
      <c r="M77" s="42"/>
      <c r="N77" s="39"/>
      <c r="O77" s="40"/>
      <c r="P77" s="41"/>
      <c r="Q77" s="42"/>
      <c r="R77" s="11"/>
      <c r="S77" s="31">
        <f>IF('申込一覧'!J77="","",INDEX('名前'!$N$4:$N$100,MATCH('申込一覧'!J77,'名前'!$M$4:$M$100,0)))</f>
      </c>
      <c r="T77" s="31">
        <f>IF(N77="","",INDEX('名前'!$N$4:$N$100,MATCH('申込一覧'!N77,'名前'!$M$4:$M$1000,0)))</f>
      </c>
      <c r="U77" s="31"/>
    </row>
    <row r="78" spans="1:21" ht="15" customHeight="1">
      <c r="A78" s="43">
        <v>60</v>
      </c>
      <c r="B78" s="111"/>
      <c r="C78" s="44"/>
      <c r="D78" s="97"/>
      <c r="E78" s="116"/>
      <c r="F78" s="121"/>
      <c r="G78" s="118"/>
      <c r="H78" s="120"/>
      <c r="I78" s="38"/>
      <c r="J78" s="39"/>
      <c r="K78" s="40"/>
      <c r="L78" s="41"/>
      <c r="M78" s="42"/>
      <c r="N78" s="39"/>
      <c r="O78" s="40"/>
      <c r="P78" s="41"/>
      <c r="Q78" s="42"/>
      <c r="R78" s="11"/>
      <c r="S78" s="31">
        <f>IF('申込一覧'!J78="","",INDEX('名前'!$N$4:$N$100,MATCH('申込一覧'!J78,'名前'!$M$4:$M$100,0)))</f>
      </c>
      <c r="T78" s="31">
        <f>IF(N78="","",INDEX('名前'!$N$4:$N$100,MATCH('申込一覧'!N78,'名前'!$M$4:$M$1000,0)))</f>
      </c>
      <c r="U78" s="31"/>
    </row>
    <row r="79" spans="1:21" ht="15" customHeight="1">
      <c r="A79" s="43">
        <v>61</v>
      </c>
      <c r="B79" s="111"/>
      <c r="C79" s="44"/>
      <c r="D79" s="97"/>
      <c r="E79" s="116"/>
      <c r="F79" s="121"/>
      <c r="G79" s="118"/>
      <c r="H79" s="120"/>
      <c r="I79" s="38"/>
      <c r="J79" s="39"/>
      <c r="K79" s="40"/>
      <c r="L79" s="41"/>
      <c r="M79" s="42"/>
      <c r="N79" s="39"/>
      <c r="O79" s="40"/>
      <c r="P79" s="41"/>
      <c r="Q79" s="42"/>
      <c r="R79" s="11"/>
      <c r="S79" s="31">
        <f>IF('申込一覧'!J79="","",INDEX('名前'!$N$4:$N$100,MATCH('申込一覧'!J79,'名前'!$M$4:$M$100,0)))</f>
      </c>
      <c r="T79" s="31">
        <f>IF(N79="","",INDEX('名前'!$N$4:$N$100,MATCH('申込一覧'!N79,'名前'!$M$4:$M$1000,0)))</f>
      </c>
      <c r="U79" s="31"/>
    </row>
    <row r="80" spans="1:21" ht="15" customHeight="1">
      <c r="A80" s="43">
        <v>62</v>
      </c>
      <c r="B80" s="111"/>
      <c r="C80" s="44"/>
      <c r="D80" s="97"/>
      <c r="E80" s="116"/>
      <c r="F80" s="121"/>
      <c r="G80" s="118"/>
      <c r="H80" s="120"/>
      <c r="I80" s="38"/>
      <c r="J80" s="39"/>
      <c r="K80" s="40"/>
      <c r="L80" s="41"/>
      <c r="M80" s="42"/>
      <c r="N80" s="39"/>
      <c r="O80" s="40"/>
      <c r="P80" s="41"/>
      <c r="Q80" s="42"/>
      <c r="R80" s="11"/>
      <c r="S80" s="31">
        <f>IF('申込一覧'!J80="","",INDEX('名前'!$N$4:$N$100,MATCH('申込一覧'!J80,'名前'!$M$4:$M$100,0)))</f>
      </c>
      <c r="T80" s="31">
        <f>IF(N80="","",INDEX('名前'!$N$4:$N$100,MATCH('申込一覧'!N80,'名前'!$M$4:$M$1000,0)))</f>
      </c>
      <c r="U80" s="31"/>
    </row>
    <row r="81" spans="1:21" ht="15" customHeight="1">
      <c r="A81" s="43">
        <v>63</v>
      </c>
      <c r="B81" s="111"/>
      <c r="C81" s="44"/>
      <c r="D81" s="97"/>
      <c r="E81" s="116"/>
      <c r="F81" s="121"/>
      <c r="G81" s="118"/>
      <c r="H81" s="120"/>
      <c r="I81" s="38"/>
      <c r="J81" s="39"/>
      <c r="K81" s="40"/>
      <c r="L81" s="41"/>
      <c r="M81" s="42"/>
      <c r="N81" s="39"/>
      <c r="O81" s="40"/>
      <c r="P81" s="41"/>
      <c r="Q81" s="42"/>
      <c r="R81" s="11"/>
      <c r="S81" s="31">
        <f>IF('申込一覧'!J81="","",INDEX('名前'!$N$4:$N$100,MATCH('申込一覧'!J81,'名前'!$M$4:$M$100,0)))</f>
      </c>
      <c r="T81" s="31">
        <f>IF(N81="","",INDEX('名前'!$N$4:$N$100,MATCH('申込一覧'!N81,'名前'!$M$4:$M$1000,0)))</f>
      </c>
      <c r="U81" s="31"/>
    </row>
    <row r="82" spans="1:21" ht="15" customHeight="1">
      <c r="A82" s="43">
        <v>64</v>
      </c>
      <c r="B82" s="111"/>
      <c r="C82" s="44"/>
      <c r="D82" s="97"/>
      <c r="E82" s="116"/>
      <c r="F82" s="121"/>
      <c r="G82" s="118"/>
      <c r="H82" s="120"/>
      <c r="I82" s="38"/>
      <c r="J82" s="39"/>
      <c r="K82" s="40"/>
      <c r="L82" s="41"/>
      <c r="M82" s="42"/>
      <c r="N82" s="39"/>
      <c r="O82" s="40"/>
      <c r="P82" s="41"/>
      <c r="Q82" s="42"/>
      <c r="R82" s="11"/>
      <c r="S82" s="31">
        <f>IF('申込一覧'!J82="","",INDEX('名前'!$N$4:$N$100,MATCH('申込一覧'!J82,'名前'!$M$4:$M$100,0)))</f>
      </c>
      <c r="T82" s="31">
        <f>IF(N82="","",INDEX('名前'!$N$4:$N$100,MATCH('申込一覧'!N82,'名前'!$M$4:$M$1000,0)))</f>
      </c>
      <c r="U82" s="31"/>
    </row>
    <row r="83" spans="1:21" ht="15" customHeight="1">
      <c r="A83" s="43">
        <v>65</v>
      </c>
      <c r="B83" s="111"/>
      <c r="C83" s="44"/>
      <c r="D83" s="97"/>
      <c r="E83" s="116"/>
      <c r="F83" s="121"/>
      <c r="G83" s="118"/>
      <c r="H83" s="120"/>
      <c r="I83" s="38"/>
      <c r="J83" s="39"/>
      <c r="K83" s="40"/>
      <c r="L83" s="41"/>
      <c r="M83" s="42"/>
      <c r="N83" s="39"/>
      <c r="O83" s="40"/>
      <c r="P83" s="41"/>
      <c r="Q83" s="42"/>
      <c r="R83" s="11"/>
      <c r="S83" s="31">
        <f>IF('申込一覧'!J83="","",INDEX('名前'!$N$4:$N$100,MATCH('申込一覧'!J83,'名前'!$M$4:$M$100,0)))</f>
      </c>
      <c r="T83" s="31">
        <f>IF(N83="","",INDEX('名前'!$N$4:$N$100,MATCH('申込一覧'!N83,'名前'!$M$4:$M$1000,0)))</f>
      </c>
      <c r="U83" s="31"/>
    </row>
    <row r="84" spans="1:21" ht="15" customHeight="1">
      <c r="A84" s="43">
        <v>66</v>
      </c>
      <c r="B84" s="111"/>
      <c r="C84" s="44"/>
      <c r="D84" s="97"/>
      <c r="E84" s="116"/>
      <c r="F84" s="121"/>
      <c r="G84" s="118"/>
      <c r="H84" s="120"/>
      <c r="I84" s="38"/>
      <c r="J84" s="39"/>
      <c r="K84" s="40"/>
      <c r="L84" s="41"/>
      <c r="M84" s="42"/>
      <c r="N84" s="39"/>
      <c r="O84" s="40"/>
      <c r="P84" s="41"/>
      <c r="Q84" s="42"/>
      <c r="R84" s="11"/>
      <c r="S84" s="31">
        <f>IF('申込一覧'!J84="","",INDEX('名前'!$N$4:$N$100,MATCH('申込一覧'!J84,'名前'!$M$4:$M$100,0)))</f>
      </c>
      <c r="T84" s="31">
        <f>IF(N84="","",INDEX('名前'!$N$4:$N$100,MATCH('申込一覧'!N84,'名前'!$M$4:$M$1000,0)))</f>
      </c>
      <c r="U84" s="31"/>
    </row>
    <row r="85" spans="1:21" ht="15" customHeight="1">
      <c r="A85" s="43">
        <v>67</v>
      </c>
      <c r="B85" s="111"/>
      <c r="C85" s="44"/>
      <c r="D85" s="97"/>
      <c r="E85" s="116"/>
      <c r="F85" s="121"/>
      <c r="G85" s="118"/>
      <c r="H85" s="120"/>
      <c r="I85" s="38"/>
      <c r="J85" s="39"/>
      <c r="K85" s="40"/>
      <c r="L85" s="41"/>
      <c r="M85" s="42"/>
      <c r="N85" s="39"/>
      <c r="O85" s="40"/>
      <c r="P85" s="41"/>
      <c r="Q85" s="42"/>
      <c r="R85" s="11"/>
      <c r="S85" s="31">
        <f>IF('申込一覧'!J85="","",INDEX('名前'!$N$4:$N$100,MATCH('申込一覧'!J85,'名前'!$M$4:$M$100,0)))</f>
      </c>
      <c r="T85" s="31">
        <f>IF(N85="","",INDEX('名前'!$N$4:$N$100,MATCH('申込一覧'!N85,'名前'!$M$4:$M$1000,0)))</f>
      </c>
      <c r="U85" s="31"/>
    </row>
    <row r="86" spans="1:21" ht="15" customHeight="1">
      <c r="A86" s="43">
        <v>68</v>
      </c>
      <c r="B86" s="111"/>
      <c r="C86" s="44"/>
      <c r="D86" s="97"/>
      <c r="E86" s="116"/>
      <c r="F86" s="121"/>
      <c r="G86" s="118"/>
      <c r="H86" s="120"/>
      <c r="I86" s="38"/>
      <c r="J86" s="39"/>
      <c r="K86" s="40"/>
      <c r="L86" s="41"/>
      <c r="M86" s="42"/>
      <c r="N86" s="39"/>
      <c r="O86" s="40"/>
      <c r="P86" s="41"/>
      <c r="Q86" s="42"/>
      <c r="R86" s="11"/>
      <c r="S86" s="31">
        <f>IF('申込一覧'!J86="","",INDEX('名前'!$N$4:$N$100,MATCH('申込一覧'!J86,'名前'!$M$4:$M$100,0)))</f>
      </c>
      <c r="T86" s="31">
        <f>IF(N86="","",INDEX('名前'!$N$4:$N$100,MATCH('申込一覧'!N86,'名前'!$M$4:$M$1000,0)))</f>
      </c>
      <c r="U86" s="31"/>
    </row>
    <row r="87" spans="1:21" ht="15" customHeight="1">
      <c r="A87" s="43">
        <v>69</v>
      </c>
      <c r="B87" s="111"/>
      <c r="C87" s="44"/>
      <c r="D87" s="97"/>
      <c r="E87" s="116"/>
      <c r="F87" s="121"/>
      <c r="G87" s="118"/>
      <c r="H87" s="120"/>
      <c r="I87" s="38"/>
      <c r="J87" s="39"/>
      <c r="K87" s="40"/>
      <c r="L87" s="41"/>
      <c r="M87" s="42"/>
      <c r="N87" s="39"/>
      <c r="O87" s="40"/>
      <c r="P87" s="41"/>
      <c r="Q87" s="42"/>
      <c r="R87" s="11"/>
      <c r="S87" s="31">
        <f>IF('申込一覧'!J87="","",INDEX('名前'!$N$4:$N$100,MATCH('申込一覧'!J87,'名前'!$M$4:$M$100,0)))</f>
      </c>
      <c r="T87" s="31">
        <f>IF(N87="","",INDEX('名前'!$N$4:$N$100,MATCH('申込一覧'!N87,'名前'!$M$4:$M$1000,0)))</f>
      </c>
      <c r="U87" s="31"/>
    </row>
    <row r="88" spans="1:21" ht="15" customHeight="1">
      <c r="A88" s="43">
        <v>70</v>
      </c>
      <c r="B88" s="111"/>
      <c r="C88" s="44"/>
      <c r="D88" s="97"/>
      <c r="E88" s="116"/>
      <c r="F88" s="121"/>
      <c r="G88" s="118"/>
      <c r="H88" s="120"/>
      <c r="I88" s="38"/>
      <c r="J88" s="39"/>
      <c r="K88" s="40"/>
      <c r="L88" s="41"/>
      <c r="M88" s="42"/>
      <c r="N88" s="39"/>
      <c r="O88" s="40"/>
      <c r="P88" s="41"/>
      <c r="Q88" s="42"/>
      <c r="R88" s="11"/>
      <c r="S88" s="31">
        <f>IF('申込一覧'!J88="","",INDEX('名前'!$N$4:$N$100,MATCH('申込一覧'!J88,'名前'!$M$4:$M$100,0)))</f>
      </c>
      <c r="T88" s="31">
        <f>IF(N88="","",INDEX('名前'!$N$4:$N$100,MATCH('申込一覧'!N88,'名前'!$M$4:$M$1000,0)))</f>
      </c>
      <c r="U88" s="31"/>
    </row>
    <row r="89" spans="1:21" ht="15" customHeight="1">
      <c r="A89" s="43">
        <v>71</v>
      </c>
      <c r="B89" s="111"/>
      <c r="C89" s="44"/>
      <c r="D89" s="97"/>
      <c r="E89" s="116"/>
      <c r="F89" s="121"/>
      <c r="G89" s="118"/>
      <c r="H89" s="120"/>
      <c r="I89" s="38"/>
      <c r="J89" s="39"/>
      <c r="K89" s="40"/>
      <c r="L89" s="41"/>
      <c r="M89" s="42"/>
      <c r="N89" s="39"/>
      <c r="O89" s="40"/>
      <c r="P89" s="41"/>
      <c r="Q89" s="42"/>
      <c r="R89" s="11"/>
      <c r="S89" s="31">
        <f>IF('申込一覧'!J89="","",INDEX('名前'!$N$4:$N$100,MATCH('申込一覧'!J89,'名前'!$M$4:$M$100,0)))</f>
      </c>
      <c r="T89" s="31">
        <f>IF(N89="","",INDEX('名前'!$N$4:$N$100,MATCH('申込一覧'!N89,'名前'!$M$4:$M$1000,0)))</f>
      </c>
      <c r="U89" s="31"/>
    </row>
    <row r="90" spans="1:21" ht="15" customHeight="1">
      <c r="A90" s="43">
        <v>72</v>
      </c>
      <c r="B90" s="111"/>
      <c r="C90" s="44"/>
      <c r="D90" s="97"/>
      <c r="E90" s="116"/>
      <c r="F90" s="121"/>
      <c r="G90" s="118"/>
      <c r="H90" s="120"/>
      <c r="I90" s="38"/>
      <c r="J90" s="39"/>
      <c r="K90" s="40"/>
      <c r="L90" s="41"/>
      <c r="M90" s="42"/>
      <c r="N90" s="39"/>
      <c r="O90" s="40"/>
      <c r="P90" s="41"/>
      <c r="Q90" s="42"/>
      <c r="R90" s="11"/>
      <c r="S90" s="31">
        <f>IF('申込一覧'!J90="","",INDEX('名前'!$N$4:$N$100,MATCH('申込一覧'!J90,'名前'!$M$4:$M$100,0)))</f>
      </c>
      <c r="T90" s="31">
        <f>IF(N90="","",INDEX('名前'!$N$4:$N$100,MATCH('申込一覧'!N90,'名前'!$M$4:$M$1000,0)))</f>
      </c>
      <c r="U90" s="31"/>
    </row>
    <row r="91" spans="1:21" ht="15" customHeight="1">
      <c r="A91" s="43">
        <v>73</v>
      </c>
      <c r="B91" s="111"/>
      <c r="C91" s="44"/>
      <c r="D91" s="97"/>
      <c r="E91" s="116"/>
      <c r="F91" s="121"/>
      <c r="G91" s="118"/>
      <c r="H91" s="120"/>
      <c r="I91" s="38"/>
      <c r="J91" s="39"/>
      <c r="K91" s="40"/>
      <c r="L91" s="41"/>
      <c r="M91" s="42"/>
      <c r="N91" s="39"/>
      <c r="O91" s="40"/>
      <c r="P91" s="41"/>
      <c r="Q91" s="42"/>
      <c r="R91" s="11"/>
      <c r="S91" s="31">
        <f>IF('申込一覧'!J91="","",INDEX('名前'!$N$4:$N$100,MATCH('申込一覧'!J91,'名前'!$M$4:$M$100,0)))</f>
      </c>
      <c r="T91" s="31">
        <f>IF(N91="","",INDEX('名前'!$N$4:$N$100,MATCH('申込一覧'!N91,'名前'!$M$4:$M$1000,0)))</f>
      </c>
      <c r="U91" s="31"/>
    </row>
    <row r="92" spans="1:21" ht="15" customHeight="1">
      <c r="A92" s="43">
        <v>74</v>
      </c>
      <c r="B92" s="111"/>
      <c r="C92" s="44"/>
      <c r="D92" s="97"/>
      <c r="E92" s="116"/>
      <c r="F92" s="121"/>
      <c r="G92" s="118"/>
      <c r="H92" s="120"/>
      <c r="I92" s="38"/>
      <c r="J92" s="39"/>
      <c r="K92" s="40"/>
      <c r="L92" s="41"/>
      <c r="M92" s="42"/>
      <c r="N92" s="39"/>
      <c r="O92" s="40"/>
      <c r="P92" s="41"/>
      <c r="Q92" s="42"/>
      <c r="R92" s="11"/>
      <c r="S92" s="31">
        <f>IF('申込一覧'!J92="","",INDEX('名前'!$N$4:$N$100,MATCH('申込一覧'!J92,'名前'!$M$4:$M$100,0)))</f>
      </c>
      <c r="T92" s="31">
        <f>IF(N92="","",INDEX('名前'!$N$4:$N$100,MATCH('申込一覧'!N92,'名前'!$M$4:$M$1000,0)))</f>
      </c>
      <c r="U92" s="31"/>
    </row>
    <row r="93" spans="1:21" ht="15" customHeight="1">
      <c r="A93" s="43">
        <v>75</v>
      </c>
      <c r="B93" s="111"/>
      <c r="C93" s="44"/>
      <c r="D93" s="97"/>
      <c r="E93" s="116"/>
      <c r="F93" s="121"/>
      <c r="G93" s="118"/>
      <c r="H93" s="120"/>
      <c r="I93" s="38"/>
      <c r="J93" s="39"/>
      <c r="K93" s="40"/>
      <c r="L93" s="41"/>
      <c r="M93" s="42"/>
      <c r="N93" s="39"/>
      <c r="O93" s="40"/>
      <c r="P93" s="41"/>
      <c r="Q93" s="42"/>
      <c r="R93" s="11"/>
      <c r="S93" s="31">
        <f>IF('申込一覧'!J93="","",INDEX('名前'!$N$4:$N$100,MATCH('申込一覧'!J93,'名前'!$M$4:$M$100,0)))</f>
      </c>
      <c r="T93" s="31">
        <f>IF(N93="","",INDEX('名前'!$N$4:$N$100,MATCH('申込一覧'!N93,'名前'!$M$4:$M$1000,0)))</f>
      </c>
      <c r="U93" s="31"/>
    </row>
    <row r="94" spans="1:21" ht="15" customHeight="1">
      <c r="A94" s="43">
        <v>76</v>
      </c>
      <c r="B94" s="111"/>
      <c r="C94" s="44"/>
      <c r="D94" s="97"/>
      <c r="E94" s="116"/>
      <c r="F94" s="121"/>
      <c r="G94" s="118"/>
      <c r="H94" s="120"/>
      <c r="I94" s="38"/>
      <c r="J94" s="39"/>
      <c r="K94" s="40"/>
      <c r="L94" s="41"/>
      <c r="M94" s="42"/>
      <c r="N94" s="39"/>
      <c r="O94" s="40"/>
      <c r="P94" s="41"/>
      <c r="Q94" s="42"/>
      <c r="R94" s="11"/>
      <c r="S94" s="31">
        <f>IF('申込一覧'!J94="","",INDEX('名前'!$N$4:$N$100,MATCH('申込一覧'!J94,'名前'!$M$4:$M$100,0)))</f>
      </c>
      <c r="T94" s="31">
        <f>IF(N94="","",INDEX('名前'!$N$4:$N$100,MATCH('申込一覧'!N94,'名前'!$M$4:$M$1000,0)))</f>
      </c>
      <c r="U94" s="31"/>
    </row>
    <row r="95" spans="1:21" ht="15" customHeight="1">
      <c r="A95" s="43">
        <v>77</v>
      </c>
      <c r="B95" s="111"/>
      <c r="C95" s="44"/>
      <c r="D95" s="97"/>
      <c r="E95" s="116"/>
      <c r="F95" s="121"/>
      <c r="G95" s="118"/>
      <c r="H95" s="120"/>
      <c r="I95" s="38"/>
      <c r="J95" s="39"/>
      <c r="K95" s="40"/>
      <c r="L95" s="41"/>
      <c r="M95" s="42"/>
      <c r="N95" s="39"/>
      <c r="O95" s="40"/>
      <c r="P95" s="41"/>
      <c r="Q95" s="42"/>
      <c r="R95" s="11"/>
      <c r="S95" s="31">
        <f>IF('申込一覧'!J95="","",INDEX('名前'!$N$4:$N$100,MATCH('申込一覧'!J95,'名前'!$M$4:$M$100,0)))</f>
      </c>
      <c r="T95" s="31">
        <f>IF(N95="","",INDEX('名前'!$N$4:$N$100,MATCH('申込一覧'!N95,'名前'!$M$4:$M$1000,0)))</f>
      </c>
      <c r="U95" s="31"/>
    </row>
    <row r="96" spans="1:21" ht="15" customHeight="1">
      <c r="A96" s="43">
        <v>78</v>
      </c>
      <c r="B96" s="111"/>
      <c r="C96" s="44"/>
      <c r="D96" s="97"/>
      <c r="E96" s="116"/>
      <c r="F96" s="121"/>
      <c r="G96" s="118"/>
      <c r="H96" s="120"/>
      <c r="I96" s="38"/>
      <c r="J96" s="39"/>
      <c r="K96" s="40"/>
      <c r="L96" s="41"/>
      <c r="M96" s="42"/>
      <c r="N96" s="39"/>
      <c r="O96" s="40"/>
      <c r="P96" s="41"/>
      <c r="Q96" s="42"/>
      <c r="R96" s="11"/>
      <c r="S96" s="31">
        <f>IF('申込一覧'!J96="","",INDEX('名前'!$N$4:$N$100,MATCH('申込一覧'!J96,'名前'!$M$4:$M$100,0)))</f>
      </c>
      <c r="T96" s="31">
        <f>IF(N96="","",INDEX('名前'!$N$4:$N$100,MATCH('申込一覧'!N96,'名前'!$M$4:$M$1000,0)))</f>
      </c>
      <c r="U96" s="31"/>
    </row>
    <row r="97" spans="1:21" ht="15" customHeight="1">
      <c r="A97" s="43">
        <v>79</v>
      </c>
      <c r="B97" s="111"/>
      <c r="C97" s="44"/>
      <c r="D97" s="97"/>
      <c r="E97" s="116"/>
      <c r="F97" s="121"/>
      <c r="G97" s="118"/>
      <c r="H97" s="120"/>
      <c r="I97" s="38"/>
      <c r="J97" s="39"/>
      <c r="K97" s="40"/>
      <c r="L97" s="41"/>
      <c r="M97" s="42"/>
      <c r="N97" s="39"/>
      <c r="O97" s="40"/>
      <c r="P97" s="41"/>
      <c r="Q97" s="42"/>
      <c r="R97" s="11"/>
      <c r="S97" s="31">
        <f>IF('申込一覧'!J97="","",INDEX('名前'!$N$4:$N$100,MATCH('申込一覧'!J97,'名前'!$M$4:$M$100,0)))</f>
      </c>
      <c r="T97" s="31">
        <f>IF(N97="","",INDEX('名前'!$N$4:$N$100,MATCH('申込一覧'!N97,'名前'!$M$4:$M$1000,0)))</f>
      </c>
      <c r="U97" s="31"/>
    </row>
    <row r="98" spans="1:21" ht="15" customHeight="1">
      <c r="A98" s="43">
        <v>80</v>
      </c>
      <c r="B98" s="111"/>
      <c r="C98" s="44"/>
      <c r="D98" s="97"/>
      <c r="E98" s="116"/>
      <c r="F98" s="121"/>
      <c r="G98" s="118"/>
      <c r="H98" s="120"/>
      <c r="I98" s="38"/>
      <c r="J98" s="39"/>
      <c r="K98" s="40"/>
      <c r="L98" s="41"/>
      <c r="M98" s="42"/>
      <c r="N98" s="39"/>
      <c r="O98" s="40"/>
      <c r="P98" s="41"/>
      <c r="Q98" s="42"/>
      <c r="R98" s="11"/>
      <c r="S98" s="31">
        <f>IF('申込一覧'!J98="","",INDEX('名前'!$N$4:$N$100,MATCH('申込一覧'!J98,'名前'!$M$4:$M$100,0)))</f>
      </c>
      <c r="T98" s="31">
        <f>IF(N98="","",INDEX('名前'!$N$4:$N$100,MATCH('申込一覧'!N98,'名前'!$M$4:$M$1000,0)))</f>
      </c>
      <c r="U98" s="31"/>
    </row>
    <row r="99" spans="1:21" ht="15" customHeight="1">
      <c r="A99" s="43">
        <v>81</v>
      </c>
      <c r="B99" s="111"/>
      <c r="C99" s="44"/>
      <c r="D99" s="97"/>
      <c r="E99" s="116"/>
      <c r="F99" s="121"/>
      <c r="G99" s="118"/>
      <c r="H99" s="120"/>
      <c r="I99" s="38"/>
      <c r="J99" s="39"/>
      <c r="K99" s="40"/>
      <c r="L99" s="41"/>
      <c r="M99" s="42"/>
      <c r="N99" s="39"/>
      <c r="O99" s="40"/>
      <c r="P99" s="41"/>
      <c r="Q99" s="42"/>
      <c r="R99" s="11"/>
      <c r="S99" s="31">
        <f>IF('申込一覧'!J99="","",INDEX('名前'!$N$4:$N$100,MATCH('申込一覧'!J99,'名前'!$M$4:$M$100,0)))</f>
      </c>
      <c r="T99" s="31">
        <f>IF(N99="","",INDEX('名前'!$N$4:$N$100,MATCH('申込一覧'!N99,'名前'!$M$4:$M$1000,0)))</f>
      </c>
      <c r="U99" s="31"/>
    </row>
    <row r="100" spans="1:21" ht="15" customHeight="1">
      <c r="A100" s="43">
        <v>82</v>
      </c>
      <c r="B100" s="111"/>
      <c r="C100" s="44"/>
      <c r="D100" s="97"/>
      <c r="E100" s="116"/>
      <c r="F100" s="121"/>
      <c r="G100" s="118"/>
      <c r="H100" s="120"/>
      <c r="I100" s="38"/>
      <c r="J100" s="39"/>
      <c r="K100" s="40"/>
      <c r="L100" s="41"/>
      <c r="M100" s="42"/>
      <c r="N100" s="39"/>
      <c r="O100" s="40"/>
      <c r="P100" s="41"/>
      <c r="Q100" s="42"/>
      <c r="R100" s="11"/>
      <c r="S100" s="31">
        <f>IF('申込一覧'!J100="","",INDEX('名前'!$N$4:$N$100,MATCH('申込一覧'!J100,'名前'!$M$4:$M$100,0)))</f>
      </c>
      <c r="T100" s="31">
        <f>IF(N100="","",INDEX('名前'!$N$4:$N$100,MATCH('申込一覧'!N100,'名前'!$M$4:$M$1000,0)))</f>
      </c>
      <c r="U100" s="31"/>
    </row>
    <row r="101" spans="1:21" ht="15" customHeight="1">
      <c r="A101" s="43">
        <v>83</v>
      </c>
      <c r="B101" s="111"/>
      <c r="C101" s="44"/>
      <c r="D101" s="97"/>
      <c r="E101" s="116"/>
      <c r="F101" s="121"/>
      <c r="G101" s="118"/>
      <c r="H101" s="120"/>
      <c r="I101" s="38"/>
      <c r="J101" s="39"/>
      <c r="K101" s="40"/>
      <c r="L101" s="41"/>
      <c r="M101" s="42"/>
      <c r="N101" s="39"/>
      <c r="O101" s="40"/>
      <c r="P101" s="41"/>
      <c r="Q101" s="42"/>
      <c r="R101" s="11"/>
      <c r="S101" s="31">
        <f>IF('申込一覧'!J101="","",INDEX('名前'!$N$4:$N$100,MATCH('申込一覧'!J101,'名前'!$M$4:$M$100,0)))</f>
      </c>
      <c r="T101" s="31">
        <f>IF(N101="","",INDEX('名前'!$N$4:$N$100,MATCH('申込一覧'!N101,'名前'!$M$4:$M$1000,0)))</f>
      </c>
      <c r="U101" s="31"/>
    </row>
    <row r="102" spans="1:21" ht="15" customHeight="1">
      <c r="A102" s="43">
        <v>84</v>
      </c>
      <c r="B102" s="111"/>
      <c r="C102" s="44"/>
      <c r="D102" s="97"/>
      <c r="E102" s="116"/>
      <c r="F102" s="121"/>
      <c r="G102" s="118"/>
      <c r="H102" s="120"/>
      <c r="I102" s="38"/>
      <c r="J102" s="39"/>
      <c r="K102" s="40"/>
      <c r="L102" s="41"/>
      <c r="M102" s="42"/>
      <c r="N102" s="39"/>
      <c r="O102" s="40"/>
      <c r="P102" s="41"/>
      <c r="Q102" s="42"/>
      <c r="R102" s="11"/>
      <c r="S102" s="31">
        <f>IF('申込一覧'!J102="","",INDEX('名前'!$N$4:$N$100,MATCH('申込一覧'!J102,'名前'!$M$4:$M$100,0)))</f>
      </c>
      <c r="T102" s="31">
        <f>IF(N102="","",INDEX('名前'!$N$4:$N$100,MATCH('申込一覧'!N102,'名前'!$M$4:$M$1000,0)))</f>
      </c>
      <c r="U102" s="31"/>
    </row>
    <row r="103" spans="1:21" ht="15" customHeight="1">
      <c r="A103" s="43">
        <v>85</v>
      </c>
      <c r="B103" s="111"/>
      <c r="C103" s="44"/>
      <c r="D103" s="97"/>
      <c r="E103" s="116"/>
      <c r="F103" s="121"/>
      <c r="G103" s="118"/>
      <c r="H103" s="120"/>
      <c r="I103" s="38"/>
      <c r="J103" s="39"/>
      <c r="K103" s="40"/>
      <c r="L103" s="41"/>
      <c r="M103" s="42"/>
      <c r="N103" s="39"/>
      <c r="O103" s="40"/>
      <c r="P103" s="41"/>
      <c r="Q103" s="42"/>
      <c r="R103" s="11"/>
      <c r="S103" s="31">
        <f>IF('申込一覧'!J103="","",INDEX('名前'!$N$4:$N$100,MATCH('申込一覧'!J103,'名前'!$M$4:$M$100,0)))</f>
      </c>
      <c r="T103" s="31">
        <f>IF(N103="","",INDEX('名前'!$N$4:$N$100,MATCH('申込一覧'!N103,'名前'!$M$4:$M$1000,0)))</f>
      </c>
      <c r="U103" s="31"/>
    </row>
    <row r="104" spans="1:21" ht="15" customHeight="1">
      <c r="A104" s="43">
        <v>86</v>
      </c>
      <c r="B104" s="111"/>
      <c r="C104" s="44"/>
      <c r="D104" s="97"/>
      <c r="E104" s="116"/>
      <c r="F104" s="121"/>
      <c r="G104" s="118"/>
      <c r="H104" s="120"/>
      <c r="I104" s="38"/>
      <c r="J104" s="39"/>
      <c r="K104" s="40"/>
      <c r="L104" s="41"/>
      <c r="M104" s="42"/>
      <c r="N104" s="39"/>
      <c r="O104" s="40"/>
      <c r="P104" s="41"/>
      <c r="Q104" s="42"/>
      <c r="R104" s="11"/>
      <c r="S104" s="31">
        <f>IF('申込一覧'!J104="","",INDEX('名前'!$N$4:$N$100,MATCH('申込一覧'!J104,'名前'!$M$4:$M$100,0)))</f>
      </c>
      <c r="T104" s="31">
        <f>IF(N104="","",INDEX('名前'!$N$4:$N$100,MATCH('申込一覧'!N104,'名前'!$M$4:$M$1000,0)))</f>
      </c>
      <c r="U104" s="31"/>
    </row>
    <row r="105" spans="1:21" ht="15" customHeight="1">
      <c r="A105" s="43">
        <v>87</v>
      </c>
      <c r="B105" s="111"/>
      <c r="C105" s="44"/>
      <c r="D105" s="97"/>
      <c r="E105" s="116"/>
      <c r="F105" s="121"/>
      <c r="G105" s="118"/>
      <c r="H105" s="120"/>
      <c r="I105" s="38"/>
      <c r="J105" s="39"/>
      <c r="K105" s="40"/>
      <c r="L105" s="41"/>
      <c r="M105" s="42"/>
      <c r="N105" s="39"/>
      <c r="O105" s="40"/>
      <c r="P105" s="41"/>
      <c r="Q105" s="42"/>
      <c r="R105" s="11"/>
      <c r="S105" s="31">
        <f>IF('申込一覧'!J105="","",INDEX('名前'!$N$4:$N$100,MATCH('申込一覧'!J105,'名前'!$M$4:$M$100,0)))</f>
      </c>
      <c r="T105" s="31">
        <f>IF(N105="","",INDEX('名前'!$N$4:$N$100,MATCH('申込一覧'!N105,'名前'!$M$4:$M$1000,0)))</f>
      </c>
      <c r="U105" s="31"/>
    </row>
    <row r="106" spans="1:21" ht="15" customHeight="1">
      <c r="A106" s="43">
        <v>88</v>
      </c>
      <c r="B106" s="111"/>
      <c r="C106" s="44"/>
      <c r="D106" s="97"/>
      <c r="E106" s="116"/>
      <c r="F106" s="121"/>
      <c r="G106" s="118"/>
      <c r="H106" s="120"/>
      <c r="I106" s="38"/>
      <c r="J106" s="39"/>
      <c r="K106" s="40"/>
      <c r="L106" s="41"/>
      <c r="M106" s="42"/>
      <c r="N106" s="39"/>
      <c r="O106" s="40"/>
      <c r="P106" s="41"/>
      <c r="Q106" s="42"/>
      <c r="R106" s="11"/>
      <c r="S106" s="31">
        <f>IF('申込一覧'!J106="","",INDEX('名前'!$N$4:$N$100,MATCH('申込一覧'!J106,'名前'!$M$4:$M$100,0)))</f>
      </c>
      <c r="T106" s="31">
        <f>IF(N106="","",INDEX('名前'!$N$4:$N$100,MATCH('申込一覧'!N106,'名前'!$M$4:$M$1000,0)))</f>
      </c>
      <c r="U106" s="31"/>
    </row>
    <row r="107" spans="1:21" ht="15" customHeight="1">
      <c r="A107" s="43">
        <v>89</v>
      </c>
      <c r="B107" s="111"/>
      <c r="C107" s="44"/>
      <c r="D107" s="97"/>
      <c r="E107" s="116"/>
      <c r="F107" s="121"/>
      <c r="G107" s="118"/>
      <c r="H107" s="120"/>
      <c r="I107" s="38"/>
      <c r="J107" s="39"/>
      <c r="K107" s="40"/>
      <c r="L107" s="41"/>
      <c r="M107" s="42"/>
      <c r="N107" s="39"/>
      <c r="O107" s="40"/>
      <c r="P107" s="41"/>
      <c r="Q107" s="42"/>
      <c r="R107" s="11"/>
      <c r="S107" s="31">
        <f>IF('申込一覧'!J107="","",INDEX('名前'!$N$4:$N$100,MATCH('申込一覧'!J107,'名前'!$M$4:$M$100,0)))</f>
      </c>
      <c r="T107" s="31">
        <f>IF(N107="","",INDEX('名前'!$N$4:$N$100,MATCH('申込一覧'!N107,'名前'!$M$4:$M$1000,0)))</f>
      </c>
      <c r="U107" s="31"/>
    </row>
    <row r="108" spans="1:21" ht="15" customHeight="1">
      <c r="A108" s="43">
        <v>90</v>
      </c>
      <c r="B108" s="111"/>
      <c r="C108" s="44"/>
      <c r="D108" s="97"/>
      <c r="E108" s="116"/>
      <c r="F108" s="121"/>
      <c r="G108" s="118"/>
      <c r="H108" s="120"/>
      <c r="I108" s="38"/>
      <c r="J108" s="39"/>
      <c r="K108" s="40"/>
      <c r="L108" s="41"/>
      <c r="M108" s="42"/>
      <c r="N108" s="39"/>
      <c r="O108" s="40"/>
      <c r="P108" s="41"/>
      <c r="Q108" s="42"/>
      <c r="R108" s="11"/>
      <c r="S108" s="31">
        <f>IF('申込一覧'!J108="","",INDEX('名前'!$N$4:$N$100,MATCH('申込一覧'!J108,'名前'!$M$4:$M$100,0)))</f>
      </c>
      <c r="T108" s="31">
        <f>IF(N108="","",INDEX('名前'!$N$4:$N$100,MATCH('申込一覧'!N108,'名前'!$M$4:$M$1000,0)))</f>
      </c>
      <c r="U108" s="31"/>
    </row>
    <row r="109" spans="1:21" ht="15" customHeight="1">
      <c r="A109" s="43">
        <v>91</v>
      </c>
      <c r="B109" s="111"/>
      <c r="C109" s="44"/>
      <c r="D109" s="97"/>
      <c r="E109" s="116"/>
      <c r="F109" s="121"/>
      <c r="G109" s="118"/>
      <c r="H109" s="120"/>
      <c r="I109" s="38"/>
      <c r="J109" s="39"/>
      <c r="K109" s="40"/>
      <c r="L109" s="41"/>
      <c r="M109" s="42"/>
      <c r="N109" s="39"/>
      <c r="O109" s="40"/>
      <c r="P109" s="41"/>
      <c r="Q109" s="42"/>
      <c r="R109" s="11"/>
      <c r="S109" s="31">
        <f>IF('申込一覧'!J109="","",INDEX('名前'!$N$4:$N$100,MATCH('申込一覧'!J109,'名前'!$M$4:$M$100,0)))</f>
      </c>
      <c r="T109" s="31">
        <f>IF(N109="","",INDEX('名前'!$N$4:$N$100,MATCH('申込一覧'!N109,'名前'!$M$4:$M$1000,0)))</f>
      </c>
      <c r="U109" s="31"/>
    </row>
    <row r="110" spans="1:21" ht="15" customHeight="1">
      <c r="A110" s="43">
        <v>92</v>
      </c>
      <c r="B110" s="111"/>
      <c r="C110" s="44"/>
      <c r="D110" s="97"/>
      <c r="E110" s="116"/>
      <c r="F110" s="121"/>
      <c r="G110" s="118"/>
      <c r="H110" s="120"/>
      <c r="I110" s="38"/>
      <c r="J110" s="39"/>
      <c r="K110" s="40"/>
      <c r="L110" s="41"/>
      <c r="M110" s="42"/>
      <c r="N110" s="39"/>
      <c r="O110" s="40"/>
      <c r="P110" s="41"/>
      <c r="Q110" s="42"/>
      <c r="R110" s="11"/>
      <c r="S110" s="31">
        <f>IF('申込一覧'!J110="","",INDEX('名前'!$N$4:$N$100,MATCH('申込一覧'!J110,'名前'!$M$4:$M$100,0)))</f>
      </c>
      <c r="T110" s="31">
        <f>IF(N110="","",INDEX('名前'!$N$4:$N$100,MATCH('申込一覧'!N110,'名前'!$M$4:$M$1000,0)))</f>
      </c>
      <c r="U110" s="31"/>
    </row>
    <row r="111" spans="1:21" ht="15" customHeight="1">
      <c r="A111" s="43">
        <v>93</v>
      </c>
      <c r="B111" s="111"/>
      <c r="C111" s="44"/>
      <c r="D111" s="97"/>
      <c r="E111" s="116"/>
      <c r="F111" s="121"/>
      <c r="G111" s="118"/>
      <c r="H111" s="120"/>
      <c r="I111" s="38"/>
      <c r="J111" s="39"/>
      <c r="K111" s="40"/>
      <c r="L111" s="41"/>
      <c r="M111" s="42"/>
      <c r="N111" s="39"/>
      <c r="O111" s="40"/>
      <c r="P111" s="41"/>
      <c r="Q111" s="42"/>
      <c r="R111" s="11"/>
      <c r="S111" s="31">
        <f>IF('申込一覧'!J111="","",INDEX('名前'!$N$4:$N$100,MATCH('申込一覧'!J111,'名前'!$M$4:$M$100,0)))</f>
      </c>
      <c r="T111" s="31">
        <f>IF(N111="","",INDEX('名前'!$N$4:$N$100,MATCH('申込一覧'!N111,'名前'!$M$4:$M$1000,0)))</f>
      </c>
      <c r="U111" s="31"/>
    </row>
    <row r="112" spans="1:21" ht="15" customHeight="1">
      <c r="A112" s="43">
        <v>94</v>
      </c>
      <c r="B112" s="111"/>
      <c r="C112" s="44"/>
      <c r="D112" s="97"/>
      <c r="E112" s="116"/>
      <c r="F112" s="121"/>
      <c r="G112" s="118"/>
      <c r="H112" s="120"/>
      <c r="I112" s="38"/>
      <c r="J112" s="39"/>
      <c r="K112" s="40"/>
      <c r="L112" s="41"/>
      <c r="M112" s="42"/>
      <c r="N112" s="39"/>
      <c r="O112" s="40"/>
      <c r="P112" s="41"/>
      <c r="Q112" s="42"/>
      <c r="R112" s="11"/>
      <c r="S112" s="31">
        <f>IF('申込一覧'!J112="","",INDEX('名前'!$N$4:$N$100,MATCH('申込一覧'!J112,'名前'!$M$4:$M$100,0)))</f>
      </c>
      <c r="T112" s="31">
        <f>IF(N112="","",INDEX('名前'!$N$4:$N$100,MATCH('申込一覧'!N112,'名前'!$M$4:$M$1000,0)))</f>
      </c>
      <c r="U112" s="31"/>
    </row>
    <row r="113" spans="1:21" ht="15" customHeight="1">
      <c r="A113" s="43">
        <v>95</v>
      </c>
      <c r="B113" s="111"/>
      <c r="C113" s="44"/>
      <c r="D113" s="97"/>
      <c r="E113" s="116"/>
      <c r="F113" s="121"/>
      <c r="G113" s="118"/>
      <c r="H113" s="120"/>
      <c r="I113" s="38"/>
      <c r="J113" s="39"/>
      <c r="K113" s="40"/>
      <c r="L113" s="41"/>
      <c r="M113" s="42"/>
      <c r="N113" s="39"/>
      <c r="O113" s="40"/>
      <c r="P113" s="41"/>
      <c r="Q113" s="42"/>
      <c r="R113" s="11"/>
      <c r="S113" s="31">
        <f>IF('申込一覧'!J113="","",INDEX('名前'!$N$4:$N$100,MATCH('申込一覧'!J113,'名前'!$M$4:$M$100,0)))</f>
      </c>
      <c r="T113" s="31">
        <f>IF(N113="","",INDEX('名前'!$N$4:$N$100,MATCH('申込一覧'!N113,'名前'!$M$4:$M$1000,0)))</f>
      </c>
      <c r="U113" s="31"/>
    </row>
    <row r="114" spans="1:21" ht="15" customHeight="1">
      <c r="A114" s="43">
        <v>96</v>
      </c>
      <c r="B114" s="111"/>
      <c r="C114" s="44"/>
      <c r="D114" s="97"/>
      <c r="E114" s="116"/>
      <c r="F114" s="121"/>
      <c r="G114" s="118"/>
      <c r="H114" s="120"/>
      <c r="I114" s="38"/>
      <c r="J114" s="39"/>
      <c r="K114" s="40"/>
      <c r="L114" s="41"/>
      <c r="M114" s="42"/>
      <c r="N114" s="39"/>
      <c r="O114" s="40"/>
      <c r="P114" s="41"/>
      <c r="Q114" s="42"/>
      <c r="R114" s="11"/>
      <c r="S114" s="31">
        <f>IF('申込一覧'!J114="","",INDEX('名前'!$N$4:$N$100,MATCH('申込一覧'!J114,'名前'!$M$4:$M$100,0)))</f>
      </c>
      <c r="T114" s="31">
        <f>IF(N114="","",INDEX('名前'!$N$4:$N$100,MATCH('申込一覧'!N114,'名前'!$M$4:$M$1000,0)))</f>
      </c>
      <c r="U114" s="31"/>
    </row>
    <row r="115" spans="1:21" ht="15" customHeight="1">
      <c r="A115" s="43">
        <v>97</v>
      </c>
      <c r="B115" s="111"/>
      <c r="C115" s="44"/>
      <c r="D115" s="97"/>
      <c r="E115" s="116"/>
      <c r="F115" s="121"/>
      <c r="G115" s="118"/>
      <c r="H115" s="120"/>
      <c r="I115" s="38"/>
      <c r="J115" s="39"/>
      <c r="K115" s="40"/>
      <c r="L115" s="41"/>
      <c r="M115" s="42"/>
      <c r="N115" s="39"/>
      <c r="O115" s="40"/>
      <c r="P115" s="41"/>
      <c r="Q115" s="42"/>
      <c r="R115" s="11"/>
      <c r="S115" s="31">
        <f>IF('申込一覧'!J115="","",INDEX('名前'!$N$4:$N$100,MATCH('申込一覧'!J115,'名前'!$M$4:$M$100,0)))</f>
      </c>
      <c r="T115" s="31">
        <f>IF(N115="","",INDEX('名前'!$N$4:$N$100,MATCH('申込一覧'!N115,'名前'!$M$4:$M$1000,0)))</f>
      </c>
      <c r="U115" s="31"/>
    </row>
    <row r="116" spans="1:21" ht="15" customHeight="1">
      <c r="A116" s="43">
        <v>98</v>
      </c>
      <c r="B116" s="111"/>
      <c r="C116" s="44"/>
      <c r="D116" s="97"/>
      <c r="E116" s="116"/>
      <c r="F116" s="121"/>
      <c r="G116" s="118"/>
      <c r="H116" s="120"/>
      <c r="I116" s="38"/>
      <c r="J116" s="39"/>
      <c r="K116" s="40"/>
      <c r="L116" s="41"/>
      <c r="M116" s="42"/>
      <c r="N116" s="39"/>
      <c r="O116" s="40"/>
      <c r="P116" s="41"/>
      <c r="Q116" s="42"/>
      <c r="R116" s="11"/>
      <c r="S116" s="31">
        <f>IF('申込一覧'!J116="","",INDEX('名前'!$N$4:$N$100,MATCH('申込一覧'!J116,'名前'!$M$4:$M$100,0)))</f>
      </c>
      <c r="T116" s="31">
        <f>IF(N116="","",INDEX('名前'!$N$4:$N$100,MATCH('申込一覧'!N116,'名前'!$M$4:$M$1000,0)))</f>
      </c>
      <c r="U116" s="31"/>
    </row>
    <row r="117" spans="1:21" ht="15" customHeight="1">
      <c r="A117" s="43">
        <v>99</v>
      </c>
      <c r="B117" s="111"/>
      <c r="C117" s="44"/>
      <c r="D117" s="97"/>
      <c r="E117" s="116"/>
      <c r="F117" s="121"/>
      <c r="G117" s="118"/>
      <c r="H117" s="120"/>
      <c r="I117" s="38"/>
      <c r="J117" s="39"/>
      <c r="K117" s="40"/>
      <c r="L117" s="41"/>
      <c r="M117" s="42"/>
      <c r="N117" s="39"/>
      <c r="O117" s="40"/>
      <c r="P117" s="41"/>
      <c r="Q117" s="42"/>
      <c r="R117" s="11"/>
      <c r="S117" s="31">
        <f>IF('申込一覧'!J117="","",INDEX('名前'!$N$4:$N$100,MATCH('申込一覧'!J117,'名前'!$M$4:$M$100,0)))</f>
      </c>
      <c r="T117" s="31">
        <f>IF(N117="","",INDEX('名前'!$N$4:$N$100,MATCH('申込一覧'!N117,'名前'!$M$4:$M$1000,0)))</f>
      </c>
      <c r="U117" s="31"/>
    </row>
    <row r="118" spans="1:21" ht="15" customHeight="1">
      <c r="A118" s="43">
        <v>100</v>
      </c>
      <c r="B118" s="111"/>
      <c r="C118" s="44"/>
      <c r="D118" s="97"/>
      <c r="E118" s="116"/>
      <c r="F118" s="121"/>
      <c r="G118" s="118"/>
      <c r="H118" s="120"/>
      <c r="I118" s="38"/>
      <c r="J118" s="39"/>
      <c r="K118" s="40"/>
      <c r="L118" s="41"/>
      <c r="M118" s="42"/>
      <c r="N118" s="39"/>
      <c r="O118" s="40"/>
      <c r="P118" s="41"/>
      <c r="Q118" s="42"/>
      <c r="R118" s="11"/>
      <c r="S118" s="31">
        <f>IF('申込一覧'!J118="","",INDEX('名前'!$N$4:$N$100,MATCH('申込一覧'!J118,'名前'!$M$4:$M$100,0)))</f>
      </c>
      <c r="T118" s="31">
        <f>IF(N118="","",INDEX('名前'!$N$4:$N$100,MATCH('申込一覧'!N118,'名前'!$M$4:$M$1000,0)))</f>
      </c>
      <c r="U118" s="31"/>
    </row>
  </sheetData>
  <sheetProtection sheet="1"/>
  <mergeCells count="32">
    <mergeCell ref="A17:A18"/>
    <mergeCell ref="B17:B18"/>
    <mergeCell ref="G17:G18"/>
    <mergeCell ref="C15:D15"/>
    <mergeCell ref="C14:D14"/>
    <mergeCell ref="C13:D13"/>
    <mergeCell ref="N17:Q17"/>
    <mergeCell ref="G12:I12"/>
    <mergeCell ref="C17:F17"/>
    <mergeCell ref="C11:D11"/>
    <mergeCell ref="C8:H8"/>
    <mergeCell ref="I8:J8"/>
    <mergeCell ref="H17:H18"/>
    <mergeCell ref="I17:I18"/>
    <mergeCell ref="I9:J9"/>
    <mergeCell ref="K9:M9"/>
    <mergeCell ref="E9:H9"/>
    <mergeCell ref="G15:I15"/>
    <mergeCell ref="J17:M17"/>
    <mergeCell ref="G14:I14"/>
    <mergeCell ref="G13:I13"/>
    <mergeCell ref="K8:M8"/>
    <mergeCell ref="N8:O8"/>
    <mergeCell ref="G11:I11"/>
    <mergeCell ref="P8:Q8"/>
    <mergeCell ref="C12:D12"/>
    <mergeCell ref="A9:D9"/>
    <mergeCell ref="A1:Q1"/>
    <mergeCell ref="M3:Q3"/>
    <mergeCell ref="A5:N5"/>
    <mergeCell ref="A6:N6"/>
    <mergeCell ref="A8:B8"/>
  </mergeCells>
  <dataValidations count="17">
    <dataValidation type="list" allowBlank="1" showInputMessage="1" showErrorMessage="1" promptTitle="性別" prompt="リストから選択&#10;男=1&#10;女=2" sqref="H19:H118">
      <formula1>性別</formula1>
    </dataValidation>
    <dataValidation allowBlank="1" showInputMessage="1" showErrorMessage="1" promptTitle="生年" prompt="生年を西暦で､半角数字で入力。" imeMode="disabled" sqref="G19:G118"/>
    <dataValidation type="list" showInputMessage="1" showErrorMessage="1" errorTitle="都道府県" error="リストから選択してください。" sqref="O9">
      <formula1>都道府県名</formula1>
    </dataValidation>
    <dataValidation allowBlank="1" showInputMessage="1" showErrorMessage="1" promptTitle="略称" prompt="プログラムに載る所属名です。&#10;大学は【〇〇大】&#10;高校は【○○高】&#10;中学は【○○中】&#10;を記入してください。" sqref="P8"/>
    <dataValidation type="list" allowBlank="1" showInputMessage="1" showErrorMessage="1" promptTitle="種別選択" prompt="エントリーする種目に&#10;関係なく、&#10;一般・大学生=「一般」&#10;高校生=「高校」&#10;中学生=「中学」&#10;を選択" sqref="Q9">
      <formula1>種別</formula1>
    </dataValidation>
    <dataValidation type="list" allowBlank="1" showInputMessage="1" showErrorMessage="1" promptTitle="都道府県" prompt="リストから選択" errorTitle="県名" error="リストのなかから選択してください。" sqref="I19:I118">
      <formula1>個人県名</formula1>
    </dataValidation>
    <dataValidation allowBlank="1" showInputMessage="1" showErrorMessage="1" promptTitle="ナンバー" prompt="半角数字で入力。&#10;ー(ハイフン)は入力しない。" imeMode="halfAlpha" sqref="B19:B118"/>
    <dataValidation allowBlank="1" showInputMessage="1" showErrorMessage="1" promptTitle="名(英字)" prompt="半角英字で入力｡&#10;ヘボン式ローマ字で表記｡&#10;頭文字は大文字､それ以降は小文字｡" imeMode="off" sqref="F19:F118"/>
    <dataValidation allowBlank="1"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O19:O118"/>
    <dataValidation allowBlank="1" showInputMessage="1" showErrorMessage="1" promptTitle="公認最高記録の年月日" prompt="公認記録を入力した場合は、&#10;必ず記入してください。&#10;例)R3年4月10日　の場合　&#10;3.4.10" imeMode="off" sqref="P19:P118 L19:L118"/>
    <dataValidation allowBlank="1" showInputMessage="1" showErrorMessage="1" promptTitle="公認最高記録を出した競技会名" prompt="公認記録を入力した場合は、&#10;必ず記入してください。&#10;大会の略称でかまいません。&#10;例)R3カーニバル、R3高校総体" sqref="M19:M118 Q19:Q118"/>
    <dataValidation showInputMessage="1" showErrorMessage="1" promptTitle="公認最高記録(R3.1.1～)" prompt="必ず記入してください。&#10;番組編成で必要になります。&#10;また【m】や【分】【秒】は省いて数字のみを記入してください。&#10;(例)800m　→　20397&#10;　    やり投　→　5572&#10;【分】や【秒】や【秒以下】は2桁で記入してください。&#10;公認記録がない場合は入力しないでください。" imeMode="off" sqref="K19:K118"/>
    <dataValidation type="list" allowBlank="1" showInputMessage="1" showErrorMessage="1" promptTitle="出場種目" prompt="リストから選択してください。" sqref="N19:N118">
      <formula1>IF(H19=1,男子,IF(H19=2,女子,""))</formula1>
    </dataValidation>
    <dataValidation type="list" allowBlank="1" showInputMessage="1" showErrorMessage="1" promptTitle="出場種目" prompt="リストから選択してください。" sqref="J19:J118">
      <formula1>IF(H19=1,男子,IF(H19=2,女子,""))</formula1>
    </dataValidation>
    <dataValidation allowBlank="1" showInputMessage="1" showErrorMessage="1" promptTitle="姓(英字)" prompt="半角英字で入力。&#10;ヘボン式ローマ字で表記。&#10;全て大文字。" imeMode="off" sqref="E19:E118"/>
    <dataValidation allowBlank="1" showInputMessage="1" showErrorMessage="1" promptTitle="姓(漢字)" prompt="全角漢字で入力。" sqref="C19:C118"/>
    <dataValidation allowBlank="1" showInputMessage="1" showErrorMessage="1" promptTitle="名(漢字)" prompt="全角漢字で入力。" sqref="D19:D118"/>
  </dataValidations>
  <printOptions horizontalCentered="1"/>
  <pageMargins left="0.3937007874015748" right="0.3937007874015748" top="0.3937007874015748" bottom="0.3937007874015748" header="0.31496062992125984" footer="0.1968503937007874"/>
  <pageSetup blackAndWhite="1" fitToHeight="2" horizontalDpi="600" verticalDpi="600" orientation="landscape" paperSize="9" scale="95" r:id="rId2"/>
  <headerFooter>
    <oddFooter>&amp;RPage &amp;P</oddFooter>
  </headerFooter>
  <rowBreaks count="2" manualBreakCount="2">
    <brk id="38" max="14" man="1"/>
    <brk id="78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29"/>
  <sheetViews>
    <sheetView showGridLines="0"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12.625" style="45" customWidth="1"/>
    <col min="2" max="2" width="7.625" style="45" customWidth="1"/>
    <col min="3" max="4" width="10.625" style="45" customWidth="1"/>
    <col min="5" max="5" width="20.625" style="45" customWidth="1"/>
    <col min="6" max="11" width="10.625" style="46" customWidth="1"/>
    <col min="12" max="12" width="1.00390625" style="46" customWidth="1"/>
    <col min="13" max="18" width="10.50390625" style="46" hidden="1" customWidth="1"/>
    <col min="19" max="19" width="9.00390625" style="46" customWidth="1"/>
    <col min="20" max="20" width="9.00390625" style="46" bestFit="1" customWidth="1"/>
    <col min="21" max="16384" width="9.00390625" style="46" customWidth="1"/>
  </cols>
  <sheetData>
    <row r="1" spans="1:15" ht="24">
      <c r="A1" s="174" t="s">
        <v>227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47"/>
      <c r="M1" s="47"/>
      <c r="N1" s="47"/>
      <c r="O1" s="47"/>
    </row>
    <row r="2" spans="1:5" ht="13.5">
      <c r="A2" s="46"/>
      <c r="B2" s="46"/>
      <c r="C2" s="46"/>
      <c r="D2" s="46"/>
      <c r="E2" s="46"/>
    </row>
    <row r="3" spans="1:11" ht="25.5">
      <c r="A3" s="46"/>
      <c r="B3" s="46"/>
      <c r="C3" s="46"/>
      <c r="D3" s="46"/>
      <c r="E3" s="46"/>
      <c r="I3" s="175">
        <f>IF('申込一覧'!P8="","",'申込一覧'!P8)</f>
      </c>
      <c r="J3" s="176"/>
      <c r="K3" s="177"/>
    </row>
    <row r="4" spans="9:11" s="11" customFormat="1" ht="13.5">
      <c r="I4" s="48"/>
      <c r="J4" s="48"/>
      <c r="K4" s="48"/>
    </row>
    <row r="5" spans="1:11" ht="19.5">
      <c r="A5" s="178" t="s">
        <v>84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1" ht="15.75">
      <c r="A6" s="165" t="s">
        <v>85</v>
      </c>
      <c r="B6" s="166"/>
      <c r="C6" s="166"/>
      <c r="D6" s="166"/>
      <c r="E6" s="166"/>
      <c r="F6" s="166"/>
      <c r="G6" s="166"/>
      <c r="H6" s="166"/>
      <c r="I6" s="166"/>
      <c r="J6" s="166"/>
      <c r="K6" s="167"/>
    </row>
    <row r="7" spans="1:11" ht="15.75">
      <c r="A7" s="165" t="s">
        <v>86</v>
      </c>
      <c r="B7" s="166"/>
      <c r="C7" s="166"/>
      <c r="D7" s="166"/>
      <c r="E7" s="166"/>
      <c r="F7" s="166"/>
      <c r="G7" s="166"/>
      <c r="H7" s="166"/>
      <c r="I7" s="166"/>
      <c r="J7" s="166"/>
      <c r="K7" s="167"/>
    </row>
    <row r="8" spans="1:11" ht="15.75">
      <c r="A8" s="168" t="s">
        <v>90</v>
      </c>
      <c r="B8" s="169"/>
      <c r="C8" s="169"/>
      <c r="D8" s="169"/>
      <c r="E8" s="169"/>
      <c r="F8" s="169"/>
      <c r="G8" s="169"/>
      <c r="H8" s="169"/>
      <c r="I8" s="169"/>
      <c r="J8" s="169"/>
      <c r="K8" s="170"/>
    </row>
    <row r="9" spans="1:11" ht="15.75">
      <c r="A9" s="165" t="s">
        <v>91</v>
      </c>
      <c r="B9" s="166"/>
      <c r="C9" s="166"/>
      <c r="D9" s="166"/>
      <c r="E9" s="166"/>
      <c r="F9" s="166"/>
      <c r="G9" s="166"/>
      <c r="H9" s="166"/>
      <c r="I9" s="166"/>
      <c r="J9" s="166"/>
      <c r="K9" s="167"/>
    </row>
    <row r="10" spans="1:11" ht="15.75">
      <c r="A10" s="168" t="s">
        <v>296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70"/>
    </row>
    <row r="11" spans="1:11" ht="15.75">
      <c r="A11" s="165" t="s">
        <v>92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7"/>
    </row>
    <row r="12" spans="1:11" ht="15.75">
      <c r="A12" s="171" t="s">
        <v>297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3"/>
    </row>
    <row r="14" spans="1:11" ht="13.5">
      <c r="A14" s="49" t="s">
        <v>79</v>
      </c>
      <c r="B14" s="49" t="s">
        <v>76</v>
      </c>
      <c r="C14" s="50" t="s">
        <v>80</v>
      </c>
      <c r="D14" s="50" t="s">
        <v>81</v>
      </c>
      <c r="E14" s="50" t="s">
        <v>83</v>
      </c>
      <c r="F14" s="51" t="s">
        <v>55</v>
      </c>
      <c r="G14" s="52" t="s">
        <v>93</v>
      </c>
      <c r="H14" s="52" t="s">
        <v>94</v>
      </c>
      <c r="I14" s="52" t="s">
        <v>95</v>
      </c>
      <c r="J14" s="52" t="s">
        <v>96</v>
      </c>
      <c r="K14" s="53" t="s">
        <v>98</v>
      </c>
    </row>
    <row r="15" spans="1:18" ht="19.5" customHeight="1">
      <c r="A15" s="54"/>
      <c r="B15" s="54"/>
      <c r="C15" s="55"/>
      <c r="D15" s="55"/>
      <c r="E15" s="55"/>
      <c r="F15" s="56"/>
      <c r="G15" s="57"/>
      <c r="H15" s="57"/>
      <c r="I15" s="57"/>
      <c r="J15" s="57"/>
      <c r="K15" s="58"/>
      <c r="M15" s="59">
        <f>IF(F15="","",IF(LEFT($A15,1)="男",10000+F15,IF(LEFT($A15,1)="女",20000+F15,"")))</f>
      </c>
      <c r="N15" s="59">
        <f aca="true" t="shared" si="0" ref="N15:R16">IF(G15="","",IF(LEFT($A15,1)="男",10000+G15,IF(LEFT($A15,1)="女",20000+G15,"")))</f>
      </c>
      <c r="O15" s="59">
        <f t="shared" si="0"/>
      </c>
      <c r="P15" s="59">
        <f t="shared" si="0"/>
      </c>
      <c r="Q15" s="59">
        <f t="shared" si="0"/>
      </c>
      <c r="R15" s="59">
        <f t="shared" si="0"/>
      </c>
    </row>
    <row r="16" spans="1:18" ht="19.5" customHeight="1">
      <c r="A16" s="54"/>
      <c r="B16" s="54"/>
      <c r="C16" s="55"/>
      <c r="D16" s="55"/>
      <c r="E16" s="55"/>
      <c r="F16" s="56"/>
      <c r="G16" s="57"/>
      <c r="H16" s="57"/>
      <c r="I16" s="57"/>
      <c r="J16" s="57"/>
      <c r="K16" s="58"/>
      <c r="M16" s="59">
        <f>IF(F16="","",IF(LEFT($A16,1)="男",10000+F16,IF(LEFT($A16,1)="女",20000+F16,"")))</f>
      </c>
      <c r="N16" s="59">
        <f t="shared" si="0"/>
      </c>
      <c r="O16" s="59">
        <f t="shared" si="0"/>
      </c>
      <c r="P16" s="59">
        <f t="shared" si="0"/>
      </c>
      <c r="Q16" s="59">
        <f t="shared" si="0"/>
      </c>
      <c r="R16" s="59">
        <f t="shared" si="0"/>
      </c>
    </row>
    <row r="17" spans="1:18" ht="19.5" customHeight="1">
      <c r="A17" s="54"/>
      <c r="B17" s="54"/>
      <c r="C17" s="55"/>
      <c r="D17" s="55"/>
      <c r="E17" s="55"/>
      <c r="F17" s="56"/>
      <c r="G17" s="57"/>
      <c r="H17" s="57"/>
      <c r="I17" s="57"/>
      <c r="J17" s="57"/>
      <c r="K17" s="58"/>
      <c r="M17" s="59">
        <f aca="true" t="shared" si="1" ref="M17:R29">IF(F17="","",IF(LEFT($A17,1)="男",10000+F17&amp;$M$9,IF(LEFT($A17,1)="女",20000+F17&amp;$M$9,"")))</f>
      </c>
      <c r="N17" s="59">
        <f t="shared" si="1"/>
      </c>
      <c r="O17" s="59">
        <f t="shared" si="1"/>
      </c>
      <c r="P17" s="59">
        <f t="shared" si="1"/>
      </c>
      <c r="Q17" s="59">
        <f t="shared" si="1"/>
      </c>
      <c r="R17" s="59">
        <f t="shared" si="1"/>
      </c>
    </row>
    <row r="18" spans="1:18" ht="19.5" customHeight="1">
      <c r="A18" s="54"/>
      <c r="B18" s="54"/>
      <c r="C18" s="55"/>
      <c r="D18" s="55"/>
      <c r="E18" s="55"/>
      <c r="F18" s="56"/>
      <c r="G18" s="57"/>
      <c r="H18" s="57"/>
      <c r="I18" s="57"/>
      <c r="J18" s="57"/>
      <c r="K18" s="58"/>
      <c r="M18" s="59">
        <f t="shared" si="1"/>
      </c>
      <c r="N18" s="59">
        <f t="shared" si="1"/>
      </c>
      <c r="O18" s="59">
        <f t="shared" si="1"/>
      </c>
      <c r="P18" s="59">
        <f t="shared" si="1"/>
      </c>
      <c r="Q18" s="59">
        <f t="shared" si="1"/>
      </c>
      <c r="R18" s="59">
        <f t="shared" si="1"/>
      </c>
    </row>
    <row r="19" spans="1:18" ht="19.5" customHeight="1">
      <c r="A19" s="54"/>
      <c r="B19" s="54"/>
      <c r="C19" s="55"/>
      <c r="D19" s="55"/>
      <c r="E19" s="55"/>
      <c r="F19" s="56"/>
      <c r="G19" s="57"/>
      <c r="H19" s="57"/>
      <c r="I19" s="57"/>
      <c r="J19" s="57"/>
      <c r="K19" s="58"/>
      <c r="M19" s="59">
        <f t="shared" si="1"/>
      </c>
      <c r="N19" s="59">
        <f t="shared" si="1"/>
      </c>
      <c r="O19" s="59">
        <f t="shared" si="1"/>
      </c>
      <c r="P19" s="59">
        <f t="shared" si="1"/>
      </c>
      <c r="Q19" s="59">
        <f t="shared" si="1"/>
      </c>
      <c r="R19" s="59">
        <f t="shared" si="1"/>
      </c>
    </row>
    <row r="20" spans="1:18" ht="19.5" customHeight="1">
      <c r="A20" s="54"/>
      <c r="B20" s="54"/>
      <c r="C20" s="55"/>
      <c r="D20" s="55"/>
      <c r="E20" s="55"/>
      <c r="F20" s="56"/>
      <c r="G20" s="57"/>
      <c r="H20" s="57"/>
      <c r="I20" s="57"/>
      <c r="J20" s="57"/>
      <c r="K20" s="58"/>
      <c r="M20" s="59">
        <f t="shared" si="1"/>
      </c>
      <c r="N20" s="59">
        <f t="shared" si="1"/>
      </c>
      <c r="O20" s="59">
        <f t="shared" si="1"/>
      </c>
      <c r="P20" s="59">
        <f t="shared" si="1"/>
      </c>
      <c r="Q20" s="59">
        <f t="shared" si="1"/>
      </c>
      <c r="R20" s="59">
        <f t="shared" si="1"/>
      </c>
    </row>
    <row r="21" spans="1:18" ht="19.5" customHeight="1">
      <c r="A21" s="54"/>
      <c r="B21" s="54"/>
      <c r="C21" s="55"/>
      <c r="D21" s="55"/>
      <c r="E21" s="55"/>
      <c r="F21" s="56"/>
      <c r="G21" s="57"/>
      <c r="H21" s="57"/>
      <c r="I21" s="57"/>
      <c r="J21" s="57"/>
      <c r="K21" s="58"/>
      <c r="M21" s="59">
        <f t="shared" si="1"/>
      </c>
      <c r="N21" s="59">
        <f t="shared" si="1"/>
      </c>
      <c r="O21" s="59">
        <f t="shared" si="1"/>
      </c>
      <c r="P21" s="59">
        <f t="shared" si="1"/>
      </c>
      <c r="Q21" s="59">
        <f t="shared" si="1"/>
      </c>
      <c r="R21" s="59">
        <f t="shared" si="1"/>
      </c>
    </row>
    <row r="22" spans="1:18" ht="19.5" customHeight="1">
      <c r="A22" s="54"/>
      <c r="B22" s="54"/>
      <c r="C22" s="55"/>
      <c r="D22" s="55"/>
      <c r="E22" s="55"/>
      <c r="F22" s="56"/>
      <c r="G22" s="57"/>
      <c r="H22" s="57"/>
      <c r="I22" s="57"/>
      <c r="J22" s="57"/>
      <c r="K22" s="58"/>
      <c r="M22" s="59">
        <f t="shared" si="1"/>
      </c>
      <c r="N22" s="59">
        <f t="shared" si="1"/>
      </c>
      <c r="O22" s="59">
        <f t="shared" si="1"/>
      </c>
      <c r="P22" s="59">
        <f t="shared" si="1"/>
      </c>
      <c r="Q22" s="59">
        <f t="shared" si="1"/>
      </c>
      <c r="R22" s="59">
        <f t="shared" si="1"/>
      </c>
    </row>
    <row r="23" spans="1:18" ht="19.5" customHeight="1">
      <c r="A23" s="54"/>
      <c r="B23" s="54"/>
      <c r="C23" s="55"/>
      <c r="D23" s="55"/>
      <c r="E23" s="55"/>
      <c r="F23" s="56"/>
      <c r="G23" s="57"/>
      <c r="H23" s="57"/>
      <c r="I23" s="57"/>
      <c r="J23" s="57"/>
      <c r="K23" s="58"/>
      <c r="M23" s="59">
        <f t="shared" si="1"/>
      </c>
      <c r="N23" s="59">
        <f t="shared" si="1"/>
      </c>
      <c r="O23" s="59">
        <f t="shared" si="1"/>
      </c>
      <c r="P23" s="59">
        <f t="shared" si="1"/>
      </c>
      <c r="Q23" s="59">
        <f t="shared" si="1"/>
      </c>
      <c r="R23" s="59">
        <f t="shared" si="1"/>
      </c>
    </row>
    <row r="24" spans="1:18" ht="19.5" customHeight="1">
      <c r="A24" s="54"/>
      <c r="B24" s="54"/>
      <c r="C24" s="55"/>
      <c r="D24" s="55"/>
      <c r="E24" s="55"/>
      <c r="F24" s="56"/>
      <c r="G24" s="57"/>
      <c r="H24" s="57"/>
      <c r="I24" s="57"/>
      <c r="J24" s="57"/>
      <c r="K24" s="58"/>
      <c r="M24" s="59">
        <f t="shared" si="1"/>
      </c>
      <c r="N24" s="59">
        <f t="shared" si="1"/>
      </c>
      <c r="O24" s="59">
        <f t="shared" si="1"/>
      </c>
      <c r="P24" s="59">
        <f t="shared" si="1"/>
      </c>
      <c r="Q24" s="59">
        <f t="shared" si="1"/>
      </c>
      <c r="R24" s="59">
        <f t="shared" si="1"/>
      </c>
    </row>
    <row r="25" spans="1:18" ht="19.5" customHeight="1">
      <c r="A25" s="54"/>
      <c r="B25" s="54"/>
      <c r="C25" s="55"/>
      <c r="D25" s="55"/>
      <c r="E25" s="55"/>
      <c r="F25" s="56"/>
      <c r="G25" s="57"/>
      <c r="H25" s="57"/>
      <c r="I25" s="57"/>
      <c r="J25" s="57"/>
      <c r="K25" s="58"/>
      <c r="M25" s="59">
        <f t="shared" si="1"/>
      </c>
      <c r="N25" s="59">
        <f t="shared" si="1"/>
      </c>
      <c r="O25" s="59">
        <f t="shared" si="1"/>
      </c>
      <c r="P25" s="59">
        <f t="shared" si="1"/>
      </c>
      <c r="Q25" s="59">
        <f t="shared" si="1"/>
      </c>
      <c r="R25" s="59">
        <f t="shared" si="1"/>
      </c>
    </row>
    <row r="26" spans="1:18" ht="19.5" customHeight="1">
      <c r="A26" s="54"/>
      <c r="B26" s="54"/>
      <c r="C26" s="55"/>
      <c r="D26" s="55"/>
      <c r="E26" s="55"/>
      <c r="F26" s="56"/>
      <c r="G26" s="57"/>
      <c r="H26" s="57"/>
      <c r="I26" s="57"/>
      <c r="J26" s="57"/>
      <c r="K26" s="58"/>
      <c r="M26" s="59">
        <f t="shared" si="1"/>
      </c>
      <c r="N26" s="59">
        <f t="shared" si="1"/>
      </c>
      <c r="O26" s="59">
        <f t="shared" si="1"/>
      </c>
      <c r="P26" s="59">
        <f t="shared" si="1"/>
      </c>
      <c r="Q26" s="59">
        <f t="shared" si="1"/>
      </c>
      <c r="R26" s="59">
        <f t="shared" si="1"/>
      </c>
    </row>
    <row r="27" spans="1:18" ht="19.5" customHeight="1">
      <c r="A27" s="54"/>
      <c r="B27" s="54"/>
      <c r="C27" s="55"/>
      <c r="D27" s="55"/>
      <c r="E27" s="55"/>
      <c r="F27" s="56"/>
      <c r="G27" s="57"/>
      <c r="H27" s="57"/>
      <c r="I27" s="57"/>
      <c r="J27" s="57"/>
      <c r="K27" s="58"/>
      <c r="M27" s="59">
        <f t="shared" si="1"/>
      </c>
      <c r="N27" s="59">
        <f t="shared" si="1"/>
      </c>
      <c r="O27" s="59">
        <f t="shared" si="1"/>
      </c>
      <c r="P27" s="59">
        <f t="shared" si="1"/>
      </c>
      <c r="Q27" s="59">
        <f t="shared" si="1"/>
      </c>
      <c r="R27" s="59">
        <f t="shared" si="1"/>
      </c>
    </row>
    <row r="28" spans="1:18" ht="19.5" customHeight="1">
      <c r="A28" s="54"/>
      <c r="B28" s="54"/>
      <c r="C28" s="55"/>
      <c r="D28" s="55"/>
      <c r="E28" s="55"/>
      <c r="F28" s="56"/>
      <c r="G28" s="57"/>
      <c r="H28" s="57"/>
      <c r="I28" s="57"/>
      <c r="J28" s="57"/>
      <c r="K28" s="58"/>
      <c r="M28" s="59">
        <f t="shared" si="1"/>
      </c>
      <c r="N28" s="59">
        <f t="shared" si="1"/>
      </c>
      <c r="O28" s="59">
        <f t="shared" si="1"/>
      </c>
      <c r="P28" s="59">
        <f t="shared" si="1"/>
      </c>
      <c r="Q28" s="59">
        <f t="shared" si="1"/>
      </c>
      <c r="R28" s="59">
        <f t="shared" si="1"/>
      </c>
    </row>
    <row r="29" spans="1:18" ht="19.5" customHeight="1">
      <c r="A29" s="54"/>
      <c r="B29" s="54"/>
      <c r="C29" s="55"/>
      <c r="D29" s="55"/>
      <c r="E29" s="55"/>
      <c r="F29" s="56"/>
      <c r="G29" s="57"/>
      <c r="H29" s="57"/>
      <c r="I29" s="57"/>
      <c r="J29" s="57"/>
      <c r="K29" s="58"/>
      <c r="M29" s="59">
        <f t="shared" si="1"/>
      </c>
      <c r="N29" s="59">
        <f t="shared" si="1"/>
      </c>
      <c r="O29" s="59">
        <f t="shared" si="1"/>
      </c>
      <c r="P29" s="59">
        <f t="shared" si="1"/>
      </c>
      <c r="Q29" s="59">
        <f t="shared" si="1"/>
      </c>
      <c r="R29" s="59">
        <f t="shared" si="1"/>
      </c>
    </row>
  </sheetData>
  <sheetProtection sheet="1"/>
  <mergeCells count="10">
    <mergeCell ref="A9:K9"/>
    <mergeCell ref="A10:K10"/>
    <mergeCell ref="A11:K11"/>
    <mergeCell ref="A12:K12"/>
    <mergeCell ref="A1:K1"/>
    <mergeCell ref="I3:K3"/>
    <mergeCell ref="A5:K5"/>
    <mergeCell ref="A6:K6"/>
    <mergeCell ref="A7:K7"/>
    <mergeCell ref="A8:K8"/>
  </mergeCells>
  <dataValidations count="3">
    <dataValidation type="list" allowBlank="1" showInputMessage="1" showErrorMessage="1" sqref="A15:A29">
      <formula1>リレー</formula1>
    </dataValidation>
    <dataValidation type="list" allowBlank="1" showInputMessage="1" showErrorMessage="1" sqref="B15:B29">
      <formula1>Rチーム</formula1>
    </dataValidation>
    <dataValidation type="list" showDropDown="1" showInputMessage="1" showErrorMessage="1" errorTitle="リレーメンバー" error="申込み一覧に登録したナンバーを入力してください。" sqref="F15:K29">
      <formula1>ﾅﾝﾊﾞｰ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14"/>
  <sheetViews>
    <sheetView zoomScalePageLayoutView="0" workbookViewId="0" topLeftCell="A1">
      <selection activeCell="A2" sqref="A2:K100"/>
    </sheetView>
  </sheetViews>
  <sheetFormatPr defaultColWidth="9.00390625" defaultRowHeight="13.5"/>
  <cols>
    <col min="1" max="1" width="10.50390625" style="0" bestFit="1" customWidth="1"/>
    <col min="2" max="2" width="16.00390625" style="0" bestFit="1" customWidth="1"/>
    <col min="3" max="3" width="20.375" style="0" bestFit="1" customWidth="1"/>
    <col min="4" max="4" width="3.75390625" style="0" bestFit="1" customWidth="1"/>
    <col min="5" max="5" width="3.875" style="0" bestFit="1" customWidth="1"/>
    <col min="6" max="6" width="7.125" style="0" bestFit="1" customWidth="1"/>
    <col min="7" max="7" width="3.625" style="0" bestFit="1" customWidth="1"/>
    <col min="8" max="8" width="4.00390625" style="0" bestFit="1" customWidth="1"/>
    <col min="9" max="9" width="4.50390625" style="0" bestFit="1" customWidth="1"/>
    <col min="10" max="11" width="14.625" style="0" bestFit="1" customWidth="1"/>
    <col min="12" max="12" width="12.375" style="0" bestFit="1" customWidth="1"/>
    <col min="13" max="13" width="6.50390625" style="0" bestFit="1" customWidth="1"/>
  </cols>
  <sheetData>
    <row r="1" spans="1:13" s="60" customFormat="1" ht="13.5">
      <c r="A1" s="60" t="s">
        <v>19</v>
      </c>
      <c r="B1" s="60" t="s">
        <v>99</v>
      </c>
      <c r="C1" s="60" t="s">
        <v>102</v>
      </c>
      <c r="D1" s="60" t="s">
        <v>103</v>
      </c>
      <c r="E1" s="61" t="s">
        <v>105</v>
      </c>
      <c r="F1" s="60" t="s">
        <v>106</v>
      </c>
      <c r="G1" s="60" t="s">
        <v>108</v>
      </c>
      <c r="H1" s="60" t="s">
        <v>109</v>
      </c>
      <c r="I1" s="60" t="s">
        <v>110</v>
      </c>
      <c r="J1" s="62" t="s">
        <v>111</v>
      </c>
      <c r="K1" s="62" t="s">
        <v>112</v>
      </c>
      <c r="L1" s="62"/>
      <c r="M1" s="63"/>
    </row>
    <row r="2" spans="1:13" ht="13.5">
      <c r="A2">
        <f>IF('申込一覧'!B19="","",'申込一覧'!H19*10000+'申込一覧'!B19&amp;IF('申込一覧'!$Q$9="高校","33"&amp;E2,IF('申込一覧'!$Q$9="中学","55"&amp;E2,IF('申込一覧'!$Q$9="学連登録（大学等）","22"&amp;E2,"11"&amp;E2))))</f>
      </c>
      <c r="B2">
        <f>IF('申込一覧'!C19="","",'申込一覧'!C19&amp;"　"&amp;'申込一覧'!D19&amp;IF('申込一覧'!G19="","","("&amp;RIGHT('申込一覧'!G19,2)&amp;")"))</f>
      </c>
      <c r="C2">
        <f>IF('申込一覧'!E19="","",'申込一覧'!E19&amp;" "&amp;'申込一覧'!F19)</f>
      </c>
      <c r="D2">
        <f>IF('申込一覧'!H19="","",'申込一覧'!H19)</f>
      </c>
      <c r="E2">
        <f>IF('申込一覧'!I19="","",INDEX(RIGHT('名前'!$P$5:$P$52,2),MATCH('申込一覧'!I19,'名前'!$Q$5:$Q$52,0)))</f>
      </c>
      <c r="F2">
        <f>IF('申込一覧'!B19="","",'申込一覧'!$P$8)</f>
      </c>
      <c r="G2">
        <f>IF('申込一覧'!B19="","",0)</f>
      </c>
      <c r="H2">
        <f>IF('申込一覧'!B19="","",0)</f>
      </c>
      <c r="I2">
        <f>IF('申込一覧'!B19="","",'申込一覧'!B19)</f>
      </c>
      <c r="J2">
        <f>IF('申込一覧'!J19="","",INDEX('名前'!$L$4:$L$46,MATCH('申込一覧'!J19,'名前'!$M$4:$M$46,0))&amp;" "&amp;IF('申込一覧'!S19=1,RIGHTB(10000000+'申込一覧'!K19,7),IF('申込一覧'!S19=2,RIGHTB(100000+'申込一覧'!K19,5),"")))</f>
      </c>
      <c r="K2">
        <f>IF('申込一覧'!N19="","",INDEX('名前'!$L$4:$L$46,MATCH('申込一覧'!N19,'名前'!$M$4:$M$46,0))&amp;" "&amp;IF('申込一覧'!T19=1,RIGHTB(10000000+'申込一覧'!O19,7),IF('申込一覧'!T19=2,RIGHTB(100000+'申込一覧'!O19,5),"")))</f>
      </c>
      <c r="M2">
        <f>IF('申込一覧'!B19="","",'申込一覧'!H19*10000+'申込一覧'!B19)</f>
      </c>
    </row>
    <row r="3" spans="1:13" ht="13.5">
      <c r="A3">
        <f>IF('申込一覧'!B20="","",'申込一覧'!H20*10000+'申込一覧'!B20&amp;IF('申込一覧'!$Q$9="高校","33"&amp;E3,IF('申込一覧'!$Q$9="中学","55"&amp;E3,IF('申込一覧'!$Q$9="学連登録（大学等）","22"&amp;E3,"11"&amp;E3))))</f>
      </c>
      <c r="B3">
        <f>IF('申込一覧'!C20="","",'申込一覧'!C20&amp;"　"&amp;'申込一覧'!D20&amp;IF('申込一覧'!G20="","","("&amp;RIGHT('申込一覧'!G20,2)&amp;")"))</f>
      </c>
      <c r="C3">
        <f>IF('申込一覧'!E20="","",'申込一覧'!E20&amp;" "&amp;'申込一覧'!F20)</f>
      </c>
      <c r="D3">
        <f>IF('申込一覧'!H20="","",'申込一覧'!H20)</f>
      </c>
      <c r="E3">
        <f>IF('申込一覧'!I20="","",INDEX(RIGHT('名前'!$P$5:$P$52,2),MATCH('申込一覧'!I20,'名前'!$Q$5:$Q$52,0)))</f>
      </c>
      <c r="F3">
        <f>IF('申込一覧'!B20="","",'申込一覧'!$P$8)</f>
      </c>
      <c r="G3">
        <f>IF('申込一覧'!B20="","",0)</f>
      </c>
      <c r="H3">
        <f>IF('申込一覧'!B20="","",0)</f>
      </c>
      <c r="I3">
        <f>IF('申込一覧'!B20="","",'申込一覧'!B20)</f>
      </c>
      <c r="J3">
        <f>IF('申込一覧'!J20="","",INDEX('名前'!$L$4:$L$46,MATCH('申込一覧'!J20,'名前'!$M$4:$M$46,0))&amp;" "&amp;IF('申込一覧'!S20=1,RIGHTB(10000000+'申込一覧'!K20,7),IF('申込一覧'!S20=2,RIGHTB(100000+'申込一覧'!K20,5),"")))</f>
      </c>
      <c r="K3">
        <f>IF('申込一覧'!N20="","",INDEX('名前'!$L$4:$L$46,MATCH('申込一覧'!N20,'名前'!$M$4:$M$46,0))&amp;" "&amp;IF('申込一覧'!T20=1,RIGHTB(10000000+'申込一覧'!O20,7),IF('申込一覧'!T20=2,RIGHTB(100000+'申込一覧'!O20,5),"")))</f>
      </c>
      <c r="M3">
        <f>IF('申込一覧'!B20="","",'申込一覧'!H20*10000+'申込一覧'!B20)</f>
      </c>
    </row>
    <row r="4" spans="1:13" ht="13.5">
      <c r="A4">
        <f>IF('申込一覧'!B21="","",'申込一覧'!H21*10000+'申込一覧'!B21&amp;IF('申込一覧'!$Q$9="高校","33"&amp;E4,IF('申込一覧'!$Q$9="中学","55"&amp;E4,IF('申込一覧'!$Q$9="学連登録（大学等）","22"&amp;E4,"11"&amp;E4))))</f>
      </c>
      <c r="B4">
        <f>IF('申込一覧'!C21="","",'申込一覧'!C21&amp;"　"&amp;'申込一覧'!D21&amp;IF('申込一覧'!G21="","","("&amp;RIGHT('申込一覧'!G21,2)&amp;")"))</f>
      </c>
      <c r="C4">
        <f>IF('申込一覧'!E21="","",'申込一覧'!E21&amp;" "&amp;'申込一覧'!F21)</f>
      </c>
      <c r="D4">
        <f>IF('申込一覧'!H21="","",'申込一覧'!H21)</f>
      </c>
      <c r="E4">
        <f>IF('申込一覧'!I21="","",INDEX(RIGHT('名前'!$P$5:$P$52,2),MATCH('申込一覧'!I21,'名前'!$Q$5:$Q$52,0)))</f>
      </c>
      <c r="F4">
        <f>IF('申込一覧'!B21="","",'申込一覧'!$P$8)</f>
      </c>
      <c r="G4">
        <f>IF('申込一覧'!B21="","",0)</f>
      </c>
      <c r="H4">
        <f>IF('申込一覧'!B21="","",0)</f>
      </c>
      <c r="I4">
        <f>IF('申込一覧'!B21="","",'申込一覧'!B21)</f>
      </c>
      <c r="J4">
        <f>IF('申込一覧'!J21="","",INDEX('名前'!$L$4:$L$46,MATCH('申込一覧'!J21,'名前'!$M$4:$M$46,0))&amp;" "&amp;IF('申込一覧'!S21=1,RIGHTB(10000000+'申込一覧'!K21,7),IF('申込一覧'!S21=2,RIGHTB(100000+'申込一覧'!K21,5),"")))</f>
      </c>
      <c r="K4">
        <f>IF('申込一覧'!N21="","",INDEX('名前'!$L$4:$L$46,MATCH('申込一覧'!N21,'名前'!$M$4:$M$46,0))&amp;" "&amp;IF('申込一覧'!T21=1,RIGHTB(10000000+'申込一覧'!O21,7),IF('申込一覧'!T21=2,RIGHTB(100000+'申込一覧'!O21,5),"")))</f>
      </c>
      <c r="M4">
        <f>IF('申込一覧'!B21="","",'申込一覧'!H21*10000+'申込一覧'!B21)</f>
      </c>
    </row>
    <row r="5" spans="1:13" ht="13.5">
      <c r="A5">
        <f>IF('申込一覧'!B22="","",'申込一覧'!H22*10000+'申込一覧'!B22&amp;IF('申込一覧'!$Q$9="高校","33"&amp;E5,IF('申込一覧'!$Q$9="中学","55"&amp;E5,IF('申込一覧'!$Q$9="学連登録（大学等）","22"&amp;E5,"11"&amp;E5))))</f>
      </c>
      <c r="B5">
        <f>IF('申込一覧'!C22="","",'申込一覧'!C22&amp;"　"&amp;'申込一覧'!D22&amp;IF('申込一覧'!G22="","","("&amp;RIGHT('申込一覧'!G22,2)&amp;")"))</f>
      </c>
      <c r="C5">
        <f>IF('申込一覧'!E22="","",'申込一覧'!E22&amp;" "&amp;'申込一覧'!F22)</f>
      </c>
      <c r="D5">
        <f>IF('申込一覧'!H22="","",'申込一覧'!H22)</f>
      </c>
      <c r="E5">
        <f>IF('申込一覧'!I22="","",INDEX(RIGHT('名前'!$P$5:$P$52,2),MATCH('申込一覧'!I22,'名前'!$Q$5:$Q$52,0)))</f>
      </c>
      <c r="F5">
        <f>IF('申込一覧'!B22="","",'申込一覧'!$P$8)</f>
      </c>
      <c r="G5">
        <f>IF('申込一覧'!B22="","",0)</f>
      </c>
      <c r="H5">
        <f>IF('申込一覧'!B22="","",0)</f>
      </c>
      <c r="I5">
        <f>IF('申込一覧'!B22="","",'申込一覧'!B22)</f>
      </c>
      <c r="J5">
        <f>IF('申込一覧'!J22="","",INDEX('名前'!$L$4:$L$46,MATCH('申込一覧'!J22,'名前'!$M$4:$M$46,0))&amp;" "&amp;IF('申込一覧'!S22=1,RIGHTB(10000000+'申込一覧'!K22,7),IF('申込一覧'!S22=2,RIGHTB(100000+'申込一覧'!K22,5),"")))</f>
      </c>
      <c r="K5">
        <f>IF('申込一覧'!N22="","",INDEX('名前'!$L$4:$L$46,MATCH('申込一覧'!N22,'名前'!$M$4:$M$46,0))&amp;" "&amp;IF('申込一覧'!T22=1,RIGHTB(10000000+'申込一覧'!O22,7),IF('申込一覧'!T22=2,RIGHTB(100000+'申込一覧'!O22,5),"")))</f>
      </c>
      <c r="M5">
        <f>IF('申込一覧'!B22="","",'申込一覧'!H22*10000+'申込一覧'!B22)</f>
      </c>
    </row>
    <row r="6" spans="1:13" ht="13.5">
      <c r="A6">
        <f>IF('申込一覧'!B23="","",'申込一覧'!H23*10000+'申込一覧'!B23&amp;IF('申込一覧'!$Q$9="高校","33"&amp;E6,IF('申込一覧'!$Q$9="中学","55"&amp;E6,IF('申込一覧'!$Q$9="学連登録（大学等）","22"&amp;E6,"11"&amp;E6))))</f>
      </c>
      <c r="B6">
        <f>IF('申込一覧'!C23="","",'申込一覧'!C23&amp;"　"&amp;'申込一覧'!D23&amp;IF('申込一覧'!G23="","","("&amp;RIGHT('申込一覧'!G23,2)&amp;")"))</f>
      </c>
      <c r="C6">
        <f>IF('申込一覧'!E23="","",'申込一覧'!E23&amp;" "&amp;'申込一覧'!F23)</f>
      </c>
      <c r="D6">
        <f>IF('申込一覧'!H23="","",'申込一覧'!H23)</f>
      </c>
      <c r="E6">
        <f>IF('申込一覧'!I23="","",INDEX(RIGHT('名前'!$P$5:$P$52,2),MATCH('申込一覧'!I23,'名前'!$Q$5:$Q$52,0)))</f>
      </c>
      <c r="F6">
        <f>IF('申込一覧'!B23="","",'申込一覧'!$P$8)</f>
      </c>
      <c r="G6">
        <f>IF('申込一覧'!B23="","",0)</f>
      </c>
      <c r="H6">
        <f>IF('申込一覧'!B23="","",0)</f>
      </c>
      <c r="I6">
        <f>IF('申込一覧'!B23="","",'申込一覧'!B23)</f>
      </c>
      <c r="J6">
        <f>IF('申込一覧'!J23="","",INDEX('名前'!$L$4:$L$46,MATCH('申込一覧'!J23,'名前'!$M$4:$M$46,0))&amp;" "&amp;IF('申込一覧'!S23=1,RIGHTB(10000000+'申込一覧'!K23,7),IF('申込一覧'!S23=2,RIGHTB(100000+'申込一覧'!K23,5),"")))</f>
      </c>
      <c r="K6">
        <f>IF('申込一覧'!N23="","",INDEX('名前'!$L$4:$L$46,MATCH('申込一覧'!N23,'名前'!$M$4:$M$46,0))&amp;" "&amp;IF('申込一覧'!T23=1,RIGHTB(10000000+'申込一覧'!O23,7),IF('申込一覧'!T23=2,RIGHTB(100000+'申込一覧'!O23,5),"")))</f>
      </c>
      <c r="M6">
        <f>IF('申込一覧'!B23="","",'申込一覧'!H23*10000+'申込一覧'!B23)</f>
      </c>
    </row>
    <row r="7" spans="1:13" ht="13.5">
      <c r="A7">
        <f>IF('申込一覧'!B24="","",'申込一覧'!H24*10000+'申込一覧'!B24&amp;IF('申込一覧'!$Q$9="高校","33"&amp;E7,IF('申込一覧'!$Q$9="中学","55"&amp;E7,IF('申込一覧'!$Q$9="学連登録（大学等）","22"&amp;E7,"11"&amp;E7))))</f>
      </c>
      <c r="B7">
        <f>IF('申込一覧'!C24="","",'申込一覧'!C24&amp;"　"&amp;'申込一覧'!D24&amp;IF('申込一覧'!G24="","","("&amp;RIGHT('申込一覧'!G24,2)&amp;")"))</f>
      </c>
      <c r="C7">
        <f>IF('申込一覧'!E24="","",'申込一覧'!E24&amp;" "&amp;'申込一覧'!F24)</f>
      </c>
      <c r="D7">
        <f>IF('申込一覧'!H24="","",'申込一覧'!H24)</f>
      </c>
      <c r="E7">
        <f>IF('申込一覧'!I24="","",INDEX(RIGHT('名前'!$P$5:$P$52,2),MATCH('申込一覧'!I24,'名前'!$Q$5:$Q$52,0)))</f>
      </c>
      <c r="F7">
        <f>IF('申込一覧'!B24="","",'申込一覧'!$P$8)</f>
      </c>
      <c r="G7">
        <f>IF('申込一覧'!B24="","",0)</f>
      </c>
      <c r="H7">
        <f>IF('申込一覧'!B24="","",0)</f>
      </c>
      <c r="I7">
        <f>IF('申込一覧'!B24="","",'申込一覧'!B24)</f>
      </c>
      <c r="J7">
        <f>IF('申込一覧'!J24="","",INDEX('名前'!$L$4:$L$46,MATCH('申込一覧'!J24,'名前'!$M$4:$M$46,0))&amp;" "&amp;IF('申込一覧'!S24=1,RIGHTB(10000000+'申込一覧'!K24,7),IF('申込一覧'!S24=2,RIGHTB(100000+'申込一覧'!K24,5),"")))</f>
      </c>
      <c r="K7">
        <f>IF('申込一覧'!N24="","",INDEX('名前'!$L$4:$L$46,MATCH('申込一覧'!N24,'名前'!$M$4:$M$46,0))&amp;" "&amp;IF('申込一覧'!T24=1,RIGHTB(10000000+'申込一覧'!O24,7),IF('申込一覧'!T24=2,RIGHTB(100000+'申込一覧'!O24,5),"")))</f>
      </c>
      <c r="M7">
        <f>IF('申込一覧'!B24="","",'申込一覧'!H24*10000+'申込一覧'!B24)</f>
      </c>
    </row>
    <row r="8" spans="1:13" ht="13.5">
      <c r="A8">
        <f>IF('申込一覧'!B25="","",'申込一覧'!H25*10000+'申込一覧'!B25&amp;IF('申込一覧'!$Q$9="高校","33"&amp;E8,IF('申込一覧'!$Q$9="中学","55"&amp;E8,IF('申込一覧'!$Q$9="学連登録（大学等）","22"&amp;E8,"11"&amp;E8))))</f>
      </c>
      <c r="B8">
        <f>IF('申込一覧'!C25="","",'申込一覧'!C25&amp;"　"&amp;'申込一覧'!D25&amp;IF('申込一覧'!G25="","","("&amp;RIGHT('申込一覧'!G25,2)&amp;")"))</f>
      </c>
      <c r="C8">
        <f>IF('申込一覧'!E25="","",'申込一覧'!E25&amp;" "&amp;'申込一覧'!F25)</f>
      </c>
      <c r="D8">
        <f>IF('申込一覧'!H25="","",'申込一覧'!H25)</f>
      </c>
      <c r="E8">
        <f>IF('申込一覧'!I25="","",INDEX(RIGHT('名前'!$P$5:$P$52,2),MATCH('申込一覧'!I25,'名前'!$Q$5:$Q$52,0)))</f>
      </c>
      <c r="F8">
        <f>IF('申込一覧'!B25="","",'申込一覧'!$P$8)</f>
      </c>
      <c r="G8">
        <f>IF('申込一覧'!B25="","",0)</f>
      </c>
      <c r="H8">
        <f>IF('申込一覧'!B25="","",0)</f>
      </c>
      <c r="I8">
        <f>IF('申込一覧'!B25="","",'申込一覧'!B25)</f>
      </c>
      <c r="J8">
        <f>IF('申込一覧'!J25="","",INDEX('名前'!$L$4:$L$46,MATCH('申込一覧'!J25,'名前'!$M$4:$M$46,0))&amp;" "&amp;IF('申込一覧'!S25=1,RIGHTB(10000000+'申込一覧'!K25,7),IF('申込一覧'!S25=2,RIGHTB(100000+'申込一覧'!K25,5),"")))</f>
      </c>
      <c r="K8">
        <f>IF('申込一覧'!N25="","",INDEX('名前'!$L$4:$L$46,MATCH('申込一覧'!N25,'名前'!$M$4:$M$46,0))&amp;" "&amp;IF('申込一覧'!T25=1,RIGHTB(10000000+'申込一覧'!O25,7),IF('申込一覧'!T25=2,RIGHTB(100000+'申込一覧'!O25,5),"")))</f>
      </c>
      <c r="M8">
        <f>IF('申込一覧'!B25="","",'申込一覧'!H25*10000+'申込一覧'!B25)</f>
      </c>
    </row>
    <row r="9" spans="1:13" ht="13.5">
      <c r="A9">
        <f>IF('申込一覧'!B26="","",'申込一覧'!H26*10000+'申込一覧'!B26&amp;IF('申込一覧'!$Q$9="高校","33"&amp;E9,IF('申込一覧'!$Q$9="中学","55"&amp;E9,IF('申込一覧'!$Q$9="学連登録（大学等）","22"&amp;E9,"11"&amp;E9))))</f>
      </c>
      <c r="B9">
        <f>IF('申込一覧'!C26="","",'申込一覧'!C26&amp;"　"&amp;'申込一覧'!D26&amp;IF('申込一覧'!G26="","","("&amp;RIGHT('申込一覧'!G26,2)&amp;")"))</f>
      </c>
      <c r="C9">
        <f>IF('申込一覧'!E26="","",'申込一覧'!E26&amp;" "&amp;'申込一覧'!F26)</f>
      </c>
      <c r="D9">
        <f>IF('申込一覧'!H26="","",'申込一覧'!H26)</f>
      </c>
      <c r="E9">
        <f>IF('申込一覧'!I26="","",INDEX(RIGHT('名前'!$P$5:$P$52,2),MATCH('申込一覧'!I26,'名前'!$Q$5:$Q$52,0)))</f>
      </c>
      <c r="F9">
        <f>IF('申込一覧'!B26="","",'申込一覧'!$P$8)</f>
      </c>
      <c r="G9">
        <f>IF('申込一覧'!B26="","",0)</f>
      </c>
      <c r="H9">
        <f>IF('申込一覧'!B26="","",0)</f>
      </c>
      <c r="I9">
        <f>IF('申込一覧'!B26="","",'申込一覧'!B26)</f>
      </c>
      <c r="J9">
        <f>IF('申込一覧'!J26="","",INDEX('名前'!$L$4:$L$46,MATCH('申込一覧'!J26,'名前'!$M$4:$M$46,0))&amp;" "&amp;IF('申込一覧'!S26=1,RIGHTB(10000000+'申込一覧'!K26,7),IF('申込一覧'!S26=2,RIGHTB(100000+'申込一覧'!K26,5),"")))</f>
      </c>
      <c r="K9">
        <f>IF('申込一覧'!N26="","",INDEX('名前'!$L$4:$L$46,MATCH('申込一覧'!N26,'名前'!$M$4:$M$46,0))&amp;" "&amp;IF('申込一覧'!T26=1,RIGHTB(10000000+'申込一覧'!O26,7),IF('申込一覧'!T26=2,RIGHTB(100000+'申込一覧'!O26,5),"")))</f>
      </c>
      <c r="M9">
        <f>IF('申込一覧'!B26="","",'申込一覧'!H26*10000+'申込一覧'!B26)</f>
      </c>
    </row>
    <row r="10" spans="1:13" ht="13.5">
      <c r="A10">
        <f>IF('申込一覧'!B27="","",'申込一覧'!H27*10000+'申込一覧'!B27&amp;IF('申込一覧'!$Q$9="高校","33"&amp;E10,IF('申込一覧'!$Q$9="中学","55"&amp;E10,IF('申込一覧'!$Q$9="学連登録（大学等）","22"&amp;E10,"11"&amp;E10))))</f>
      </c>
      <c r="B10">
        <f>IF('申込一覧'!C27="","",'申込一覧'!C27&amp;"　"&amp;'申込一覧'!D27&amp;IF('申込一覧'!G27="","","("&amp;RIGHT('申込一覧'!G27,2)&amp;")"))</f>
      </c>
      <c r="C10">
        <f>IF('申込一覧'!E27="","",'申込一覧'!E27&amp;" "&amp;'申込一覧'!F27)</f>
      </c>
      <c r="D10">
        <f>IF('申込一覧'!H27="","",'申込一覧'!H27)</f>
      </c>
      <c r="E10">
        <f>IF('申込一覧'!I27="","",INDEX(RIGHT('名前'!$P$5:$P$52,2),MATCH('申込一覧'!I27,'名前'!$Q$5:$Q$52,0)))</f>
      </c>
      <c r="F10">
        <f>IF('申込一覧'!B27="","",'申込一覧'!$P$8)</f>
      </c>
      <c r="G10">
        <f>IF('申込一覧'!B27="","",0)</f>
      </c>
      <c r="H10">
        <f>IF('申込一覧'!B27="","",0)</f>
      </c>
      <c r="I10">
        <f>IF('申込一覧'!B27="","",'申込一覧'!B27)</f>
      </c>
      <c r="J10">
        <f>IF('申込一覧'!J27="","",INDEX('名前'!$L$4:$L$46,MATCH('申込一覧'!J27,'名前'!$M$4:$M$46,0))&amp;" "&amp;IF('申込一覧'!S27=1,RIGHTB(10000000+'申込一覧'!K27,7),IF('申込一覧'!S27=2,RIGHTB(100000+'申込一覧'!K27,5),"")))</f>
      </c>
      <c r="K10">
        <f>IF('申込一覧'!N27="","",INDEX('名前'!$L$4:$L$46,MATCH('申込一覧'!N27,'名前'!$M$4:$M$46,0))&amp;" "&amp;IF('申込一覧'!T27=1,RIGHTB(10000000+'申込一覧'!O27,7),IF('申込一覧'!T27=2,RIGHTB(100000+'申込一覧'!O27,5),"")))</f>
      </c>
      <c r="M10">
        <f>IF('申込一覧'!B27="","",'申込一覧'!H27*10000+'申込一覧'!B27)</f>
      </c>
    </row>
    <row r="11" spans="1:13" ht="13.5">
      <c r="A11">
        <f>IF('申込一覧'!B28="","",'申込一覧'!H28*10000+'申込一覧'!B28&amp;IF('申込一覧'!$Q$9="高校","33"&amp;E11,IF('申込一覧'!$Q$9="中学","55"&amp;E11,IF('申込一覧'!$Q$9="学連登録（大学等）","22"&amp;E11,"11"&amp;E11))))</f>
      </c>
      <c r="B11">
        <f>IF('申込一覧'!C28="","",'申込一覧'!C28&amp;"　"&amp;'申込一覧'!D28&amp;IF('申込一覧'!G28="","","("&amp;RIGHT('申込一覧'!G28,2)&amp;")"))</f>
      </c>
      <c r="C11">
        <f>IF('申込一覧'!E28="","",'申込一覧'!E28&amp;" "&amp;'申込一覧'!F28)</f>
      </c>
      <c r="D11">
        <f>IF('申込一覧'!H28="","",'申込一覧'!H28)</f>
      </c>
      <c r="E11">
        <f>IF('申込一覧'!I28="","",INDEX(RIGHT('名前'!$P$5:$P$52,2),MATCH('申込一覧'!I28,'名前'!$Q$5:$Q$52,0)))</f>
      </c>
      <c r="F11">
        <f>IF('申込一覧'!B28="","",'申込一覧'!$P$8)</f>
      </c>
      <c r="G11">
        <f>IF('申込一覧'!B28="","",0)</f>
      </c>
      <c r="H11">
        <f>IF('申込一覧'!B28="","",0)</f>
      </c>
      <c r="I11">
        <f>IF('申込一覧'!B28="","",'申込一覧'!B28)</f>
      </c>
      <c r="J11">
        <f>IF('申込一覧'!J28="","",INDEX('名前'!$L$4:$L$46,MATCH('申込一覧'!J28,'名前'!$M$4:$M$46,0))&amp;" "&amp;IF('申込一覧'!S28=1,RIGHTB(10000000+'申込一覧'!K28,7),IF('申込一覧'!S28=2,RIGHTB(100000+'申込一覧'!K28,5),"")))</f>
      </c>
      <c r="K11">
        <f>IF('申込一覧'!N28="","",INDEX('名前'!$L$4:$L$46,MATCH('申込一覧'!N28,'名前'!$M$4:$M$46,0))&amp;" "&amp;IF('申込一覧'!T28=1,RIGHTB(10000000+'申込一覧'!O28,7),IF('申込一覧'!T28=2,RIGHTB(100000+'申込一覧'!O28,5),"")))</f>
      </c>
      <c r="M11">
        <f>IF('申込一覧'!B28="","",'申込一覧'!H28*10000+'申込一覧'!B28)</f>
      </c>
    </row>
    <row r="12" spans="1:13" ht="13.5">
      <c r="A12">
        <f>IF('申込一覧'!B29="","",'申込一覧'!H29*10000+'申込一覧'!B29&amp;IF('申込一覧'!$Q$9="高校","33"&amp;E12,IF('申込一覧'!$Q$9="中学","55"&amp;E12,IF('申込一覧'!$Q$9="学連登録（大学等）","22"&amp;E12,"11"&amp;E12))))</f>
      </c>
      <c r="B12">
        <f>IF('申込一覧'!C29="","",'申込一覧'!C29&amp;"　"&amp;'申込一覧'!D29&amp;IF('申込一覧'!G29="","","("&amp;RIGHT('申込一覧'!G29,2)&amp;")"))</f>
      </c>
      <c r="C12">
        <f>IF('申込一覧'!E29="","",'申込一覧'!E29&amp;" "&amp;'申込一覧'!F29)</f>
      </c>
      <c r="D12">
        <f>IF('申込一覧'!H29="","",'申込一覧'!H29)</f>
      </c>
      <c r="E12">
        <f>IF('申込一覧'!I29="","",INDEX(RIGHT('名前'!$P$5:$P$52,2),MATCH('申込一覧'!I29,'名前'!$Q$5:$Q$52,0)))</f>
      </c>
      <c r="F12">
        <f>IF('申込一覧'!B29="","",'申込一覧'!$P$8)</f>
      </c>
      <c r="G12">
        <f>IF('申込一覧'!B29="","",0)</f>
      </c>
      <c r="H12">
        <f>IF('申込一覧'!B29="","",0)</f>
      </c>
      <c r="I12">
        <f>IF('申込一覧'!B29="","",'申込一覧'!B29)</f>
      </c>
      <c r="J12">
        <f>IF('申込一覧'!J29="","",INDEX('名前'!$L$4:$L$46,MATCH('申込一覧'!J29,'名前'!$M$4:$M$46,0))&amp;" "&amp;IF('申込一覧'!S29=1,RIGHTB(10000000+'申込一覧'!K29,7),IF('申込一覧'!S29=2,RIGHTB(100000+'申込一覧'!K29,5),"")))</f>
      </c>
      <c r="K12">
        <f>IF('申込一覧'!N29="","",INDEX('名前'!$L$4:$L$46,MATCH('申込一覧'!N29,'名前'!$M$4:$M$46,0))&amp;" "&amp;IF('申込一覧'!T29=1,RIGHTB(10000000+'申込一覧'!O29,7),IF('申込一覧'!T29=2,RIGHTB(100000+'申込一覧'!O29,5),"")))</f>
      </c>
      <c r="M12">
        <f>IF('申込一覧'!B29="","",'申込一覧'!H29*10000+'申込一覧'!B29)</f>
      </c>
    </row>
    <row r="13" spans="1:13" ht="13.5">
      <c r="A13">
        <f>IF('申込一覧'!B30="","",'申込一覧'!H30*10000+'申込一覧'!B30&amp;IF('申込一覧'!$Q$9="高校","33"&amp;E13,IF('申込一覧'!$Q$9="中学","55"&amp;E13,IF('申込一覧'!$Q$9="学連登録（大学等）","22"&amp;E13,"11"&amp;E13))))</f>
      </c>
      <c r="B13">
        <f>IF('申込一覧'!C30="","",'申込一覧'!C30&amp;"　"&amp;'申込一覧'!D30&amp;IF('申込一覧'!G30="","","("&amp;RIGHT('申込一覧'!G30,2)&amp;")"))</f>
      </c>
      <c r="C13">
        <f>IF('申込一覧'!E30="","",'申込一覧'!E30&amp;" "&amp;'申込一覧'!F30)</f>
      </c>
      <c r="D13">
        <f>IF('申込一覧'!H30="","",'申込一覧'!H30)</f>
      </c>
      <c r="E13">
        <f>IF('申込一覧'!I30="","",INDEX(RIGHT('名前'!$P$5:$P$52,2),MATCH('申込一覧'!I30,'名前'!$Q$5:$Q$52,0)))</f>
      </c>
      <c r="F13">
        <f>IF('申込一覧'!B30="","",'申込一覧'!$P$8)</f>
      </c>
      <c r="G13">
        <f>IF('申込一覧'!B30="","",0)</f>
      </c>
      <c r="H13">
        <f>IF('申込一覧'!B30="","",0)</f>
      </c>
      <c r="I13">
        <f>IF('申込一覧'!B30="","",'申込一覧'!B30)</f>
      </c>
      <c r="J13">
        <f>IF('申込一覧'!J30="","",INDEX('名前'!$L$4:$L$46,MATCH('申込一覧'!J30,'名前'!$M$4:$M$46,0))&amp;" "&amp;IF('申込一覧'!S30=1,RIGHTB(10000000+'申込一覧'!K30,7),IF('申込一覧'!S30=2,RIGHTB(100000+'申込一覧'!K30,5),"")))</f>
      </c>
      <c r="K13">
        <f>IF('申込一覧'!N30="","",INDEX('名前'!$L$4:$L$46,MATCH('申込一覧'!N30,'名前'!$M$4:$M$46,0))&amp;" "&amp;IF('申込一覧'!T30=1,RIGHTB(10000000+'申込一覧'!O30,7),IF('申込一覧'!T30=2,RIGHTB(100000+'申込一覧'!O30,5),"")))</f>
      </c>
      <c r="M13">
        <f>IF('申込一覧'!B30="","",'申込一覧'!H30*10000+'申込一覧'!B30)</f>
      </c>
    </row>
    <row r="14" spans="1:13" ht="13.5">
      <c r="A14">
        <f>IF('申込一覧'!B31="","",'申込一覧'!H31*10000+'申込一覧'!B31&amp;IF('申込一覧'!$Q$9="高校","33"&amp;E14,IF('申込一覧'!$Q$9="中学","55"&amp;E14,IF('申込一覧'!$Q$9="学連登録（大学等）","22"&amp;E14,"11"&amp;E14))))</f>
      </c>
      <c r="B14">
        <f>IF('申込一覧'!C31="","",'申込一覧'!C31&amp;"　"&amp;'申込一覧'!D31&amp;IF('申込一覧'!G31="","","("&amp;RIGHT('申込一覧'!G31,2)&amp;")"))</f>
      </c>
      <c r="C14">
        <f>IF('申込一覧'!E31="","",'申込一覧'!E31&amp;" "&amp;'申込一覧'!F31)</f>
      </c>
      <c r="D14">
        <f>IF('申込一覧'!H31="","",'申込一覧'!H31)</f>
      </c>
      <c r="E14">
        <f>IF('申込一覧'!I31="","",INDEX(RIGHT('名前'!$P$5:$P$52,2),MATCH('申込一覧'!I31,'名前'!$Q$5:$Q$52,0)))</f>
      </c>
      <c r="F14">
        <f>IF('申込一覧'!B31="","",'申込一覧'!$P$8)</f>
      </c>
      <c r="G14">
        <f>IF('申込一覧'!B31="","",0)</f>
      </c>
      <c r="H14">
        <f>IF('申込一覧'!B31="","",0)</f>
      </c>
      <c r="I14">
        <f>IF('申込一覧'!B31="","",'申込一覧'!B31)</f>
      </c>
      <c r="J14">
        <f>IF('申込一覧'!J31="","",INDEX('名前'!$L$4:$L$46,MATCH('申込一覧'!J31,'名前'!$M$4:$M$46,0))&amp;" "&amp;IF('申込一覧'!S31=1,RIGHTB(10000000+'申込一覧'!K31,7),IF('申込一覧'!S31=2,RIGHTB(100000+'申込一覧'!K31,5),"")))</f>
      </c>
      <c r="K14">
        <f>IF('申込一覧'!N31="","",INDEX('名前'!$L$4:$L$46,MATCH('申込一覧'!N31,'名前'!$M$4:$M$46,0))&amp;" "&amp;IF('申込一覧'!T31=1,RIGHTB(10000000+'申込一覧'!O31,7),IF('申込一覧'!T31=2,RIGHTB(100000+'申込一覧'!O31,5),"")))</f>
      </c>
      <c r="M14">
        <f>IF('申込一覧'!B31="","",'申込一覧'!H31*10000+'申込一覧'!B31)</f>
      </c>
    </row>
    <row r="15" spans="1:13" ht="13.5">
      <c r="A15">
        <f>IF('申込一覧'!B32="","",'申込一覧'!H32*10000+'申込一覧'!B32&amp;IF('申込一覧'!$Q$9="高校","33"&amp;E15,IF('申込一覧'!$Q$9="中学","55"&amp;E15,IF('申込一覧'!$Q$9="学連登録（大学等）","22"&amp;E15,"11"&amp;E15))))</f>
      </c>
      <c r="B15">
        <f>IF('申込一覧'!C32="","",'申込一覧'!C32&amp;"　"&amp;'申込一覧'!D32&amp;IF('申込一覧'!G32="","","("&amp;RIGHT('申込一覧'!G32,2)&amp;")"))</f>
      </c>
      <c r="C15">
        <f>IF('申込一覧'!E32="","",'申込一覧'!E32&amp;" "&amp;'申込一覧'!F32)</f>
      </c>
      <c r="D15">
        <f>IF('申込一覧'!H32="","",'申込一覧'!H32)</f>
      </c>
      <c r="E15">
        <f>IF('申込一覧'!I32="","",INDEX(RIGHT('名前'!$P$5:$P$52,2),MATCH('申込一覧'!I32,'名前'!$Q$5:$Q$52,0)))</f>
      </c>
      <c r="F15">
        <f>IF('申込一覧'!B32="","",'申込一覧'!$P$8)</f>
      </c>
      <c r="G15">
        <f>IF('申込一覧'!B32="","",0)</f>
      </c>
      <c r="H15">
        <f>IF('申込一覧'!B32="","",0)</f>
      </c>
      <c r="I15">
        <f>IF('申込一覧'!B32="","",'申込一覧'!B32)</f>
      </c>
      <c r="J15">
        <f>IF('申込一覧'!J32="","",INDEX('名前'!$L$4:$L$46,MATCH('申込一覧'!J32,'名前'!$M$4:$M$46,0))&amp;" "&amp;IF('申込一覧'!S32=1,RIGHTB(10000000+'申込一覧'!K32,7),IF('申込一覧'!S32=2,RIGHTB(100000+'申込一覧'!K32,5),"")))</f>
      </c>
      <c r="K15">
        <f>IF('申込一覧'!N32="","",INDEX('名前'!$L$4:$L$46,MATCH('申込一覧'!N32,'名前'!$M$4:$M$46,0))&amp;" "&amp;IF('申込一覧'!T32=1,RIGHTB(10000000+'申込一覧'!O32,7),IF('申込一覧'!T32=2,RIGHTB(100000+'申込一覧'!O32,5),"")))</f>
      </c>
      <c r="M15">
        <f>IF('申込一覧'!B32="","",'申込一覧'!H32*10000+'申込一覧'!B32)</f>
      </c>
    </row>
    <row r="16" spans="1:13" ht="13.5">
      <c r="A16">
        <f>IF('申込一覧'!B33="","",'申込一覧'!H33*10000+'申込一覧'!B33&amp;IF('申込一覧'!$Q$9="高校","33"&amp;E16,IF('申込一覧'!$Q$9="中学","55"&amp;E16,IF('申込一覧'!$Q$9="学連登録（大学等）","22"&amp;E16,"11"&amp;E16))))</f>
      </c>
      <c r="B16">
        <f>IF('申込一覧'!C33="","",'申込一覧'!C33&amp;"　"&amp;'申込一覧'!D33&amp;IF('申込一覧'!G33="","","("&amp;RIGHT('申込一覧'!G33,2)&amp;")"))</f>
      </c>
      <c r="C16">
        <f>IF('申込一覧'!E33="","",'申込一覧'!E33&amp;" "&amp;'申込一覧'!F33)</f>
      </c>
      <c r="D16">
        <f>IF('申込一覧'!H33="","",'申込一覧'!H33)</f>
      </c>
      <c r="E16">
        <f>IF('申込一覧'!I33="","",INDEX(RIGHT('名前'!$P$5:$P$52,2),MATCH('申込一覧'!I33,'名前'!$Q$5:$Q$52,0)))</f>
      </c>
      <c r="F16">
        <f>IF('申込一覧'!B33="","",'申込一覧'!$P$8)</f>
      </c>
      <c r="G16">
        <f>IF('申込一覧'!B33="","",0)</f>
      </c>
      <c r="H16">
        <f>IF('申込一覧'!B33="","",0)</f>
      </c>
      <c r="I16">
        <f>IF('申込一覧'!B33="","",'申込一覧'!B33)</f>
      </c>
      <c r="J16">
        <f>IF('申込一覧'!J33="","",INDEX('名前'!$L$4:$L$46,MATCH('申込一覧'!J33,'名前'!$M$4:$M$46,0))&amp;" "&amp;IF('申込一覧'!S33=1,RIGHTB(10000000+'申込一覧'!K33,7),IF('申込一覧'!S33=2,RIGHTB(100000+'申込一覧'!K33,5),"")))</f>
      </c>
      <c r="K16">
        <f>IF('申込一覧'!N33="","",INDEX('名前'!$L$4:$L$46,MATCH('申込一覧'!N33,'名前'!$M$4:$M$46,0))&amp;" "&amp;IF('申込一覧'!T33=1,RIGHTB(10000000+'申込一覧'!O33,7),IF('申込一覧'!T33=2,RIGHTB(100000+'申込一覧'!O33,5),"")))</f>
      </c>
      <c r="M16">
        <f>IF('申込一覧'!B33="","",'申込一覧'!H33*10000+'申込一覧'!B33)</f>
      </c>
    </row>
    <row r="17" spans="1:13" ht="13.5">
      <c r="A17">
        <f>IF('申込一覧'!B34="","",'申込一覧'!H34*10000+'申込一覧'!B34&amp;IF('申込一覧'!$Q$9="高校","33"&amp;E17,IF('申込一覧'!$Q$9="中学","55"&amp;E17,IF('申込一覧'!$Q$9="学連登録（大学等）","22"&amp;E17,"11"&amp;E17))))</f>
      </c>
      <c r="B17">
        <f>IF('申込一覧'!C34="","",'申込一覧'!C34&amp;"　"&amp;'申込一覧'!D34&amp;IF('申込一覧'!G34="","","("&amp;RIGHT('申込一覧'!G34,2)&amp;")"))</f>
      </c>
      <c r="C17">
        <f>IF('申込一覧'!E34="","",'申込一覧'!E34&amp;" "&amp;'申込一覧'!F34)</f>
      </c>
      <c r="D17">
        <f>IF('申込一覧'!H34="","",'申込一覧'!H34)</f>
      </c>
      <c r="E17">
        <f>IF('申込一覧'!I34="","",INDEX(RIGHT('名前'!$P$5:$P$52,2),MATCH('申込一覧'!I34,'名前'!$Q$5:$Q$52,0)))</f>
      </c>
      <c r="F17">
        <f>IF('申込一覧'!B34="","",'申込一覧'!$P$8)</f>
      </c>
      <c r="G17">
        <f>IF('申込一覧'!B34="","",0)</f>
      </c>
      <c r="H17">
        <f>IF('申込一覧'!B34="","",0)</f>
      </c>
      <c r="I17">
        <f>IF('申込一覧'!B34="","",'申込一覧'!B34)</f>
      </c>
      <c r="J17">
        <f>IF('申込一覧'!J34="","",INDEX('名前'!$L$4:$L$46,MATCH('申込一覧'!J34,'名前'!$M$4:$M$46,0))&amp;" "&amp;IF('申込一覧'!S34=1,RIGHTB(10000000+'申込一覧'!K34,7),IF('申込一覧'!S34=2,RIGHTB(100000+'申込一覧'!K34,5),"")))</f>
      </c>
      <c r="K17">
        <f>IF('申込一覧'!N34="","",INDEX('名前'!$L$4:$L$46,MATCH('申込一覧'!N34,'名前'!$M$4:$M$46,0))&amp;" "&amp;IF('申込一覧'!T34=1,RIGHTB(10000000+'申込一覧'!O34,7),IF('申込一覧'!T34=2,RIGHTB(100000+'申込一覧'!O34,5),"")))</f>
      </c>
      <c r="M17">
        <f>IF('申込一覧'!B34="","",'申込一覧'!H34*10000+'申込一覧'!B34)</f>
      </c>
    </row>
    <row r="18" spans="1:13" ht="13.5">
      <c r="A18">
        <f>IF('申込一覧'!B35="","",'申込一覧'!H35*10000+'申込一覧'!B35&amp;IF('申込一覧'!$Q$9="高校","33"&amp;E18,IF('申込一覧'!$Q$9="中学","55"&amp;E18,IF('申込一覧'!$Q$9="学連登録（大学等）","22"&amp;E18,"11"&amp;E18))))</f>
      </c>
      <c r="B18">
        <f>IF('申込一覧'!C35="","",'申込一覧'!C35&amp;"　"&amp;'申込一覧'!D35&amp;IF('申込一覧'!G35="","","("&amp;RIGHT('申込一覧'!G35,2)&amp;")"))</f>
      </c>
      <c r="C18">
        <f>IF('申込一覧'!E35="","",'申込一覧'!E35&amp;" "&amp;'申込一覧'!F35)</f>
      </c>
      <c r="D18">
        <f>IF('申込一覧'!H35="","",'申込一覧'!H35)</f>
      </c>
      <c r="E18">
        <f>IF('申込一覧'!I35="","",INDEX(RIGHT('名前'!$P$5:$P$52,2),MATCH('申込一覧'!I35,'名前'!$Q$5:$Q$52,0)))</f>
      </c>
      <c r="F18">
        <f>IF('申込一覧'!B35="","",'申込一覧'!$P$8)</f>
      </c>
      <c r="G18">
        <f>IF('申込一覧'!B35="","",0)</f>
      </c>
      <c r="H18">
        <f>IF('申込一覧'!B35="","",0)</f>
      </c>
      <c r="I18">
        <f>IF('申込一覧'!B35="","",'申込一覧'!B35)</f>
      </c>
      <c r="J18">
        <f>IF('申込一覧'!J35="","",INDEX('名前'!$L$4:$L$46,MATCH('申込一覧'!J35,'名前'!$M$4:$M$46,0))&amp;" "&amp;IF('申込一覧'!S35=1,RIGHTB(10000000+'申込一覧'!K35,7),IF('申込一覧'!S35=2,RIGHTB(100000+'申込一覧'!K35,5),"")))</f>
      </c>
      <c r="K18">
        <f>IF('申込一覧'!N35="","",INDEX('名前'!$L$4:$L$46,MATCH('申込一覧'!N35,'名前'!$M$4:$M$46,0))&amp;" "&amp;IF('申込一覧'!T35=1,RIGHTB(10000000+'申込一覧'!O35,7),IF('申込一覧'!T35=2,RIGHTB(100000+'申込一覧'!O35,5),"")))</f>
      </c>
      <c r="M18">
        <f>IF('申込一覧'!B35="","",'申込一覧'!H35*10000+'申込一覧'!B35)</f>
      </c>
    </row>
    <row r="19" spans="1:13" ht="13.5">
      <c r="A19">
        <f>IF('申込一覧'!B36="","",'申込一覧'!H36*10000+'申込一覧'!B36&amp;IF('申込一覧'!$Q$9="高校","33"&amp;E19,IF('申込一覧'!$Q$9="中学","55"&amp;E19,IF('申込一覧'!$Q$9="学連登録（大学等）","22"&amp;E19,"11"&amp;E19))))</f>
      </c>
      <c r="B19">
        <f>IF('申込一覧'!C36="","",'申込一覧'!C36&amp;"　"&amp;'申込一覧'!D36&amp;IF('申込一覧'!G36="","","("&amp;RIGHT('申込一覧'!G36,2)&amp;")"))</f>
      </c>
      <c r="C19">
        <f>IF('申込一覧'!E36="","",'申込一覧'!E36&amp;" "&amp;'申込一覧'!F36)</f>
      </c>
      <c r="D19">
        <f>IF('申込一覧'!H36="","",'申込一覧'!H36)</f>
      </c>
      <c r="E19">
        <f>IF('申込一覧'!I36="","",INDEX(RIGHT('名前'!$P$5:$P$52,2),MATCH('申込一覧'!I36,'名前'!$Q$5:$Q$52,0)))</f>
      </c>
      <c r="F19">
        <f>IF('申込一覧'!B36="","",'申込一覧'!$P$8)</f>
      </c>
      <c r="G19">
        <f>IF('申込一覧'!B36="","",0)</f>
      </c>
      <c r="H19">
        <f>IF('申込一覧'!B36="","",0)</f>
      </c>
      <c r="I19">
        <f>IF('申込一覧'!B36="","",'申込一覧'!B36)</f>
      </c>
      <c r="J19">
        <f>IF('申込一覧'!J36="","",INDEX('名前'!$L$4:$L$46,MATCH('申込一覧'!J36,'名前'!$M$4:$M$46,0))&amp;" "&amp;IF('申込一覧'!S36=1,RIGHTB(10000000+'申込一覧'!K36,7),IF('申込一覧'!S36=2,RIGHTB(100000+'申込一覧'!K36,5),"")))</f>
      </c>
      <c r="K19">
        <f>IF('申込一覧'!N36="","",INDEX('名前'!$L$4:$L$46,MATCH('申込一覧'!N36,'名前'!$M$4:$M$46,0))&amp;" "&amp;IF('申込一覧'!T36=1,RIGHTB(10000000+'申込一覧'!O36,7),IF('申込一覧'!T36=2,RIGHTB(100000+'申込一覧'!O36,5),"")))</f>
      </c>
      <c r="M19">
        <f>IF('申込一覧'!B36="","",'申込一覧'!H36*10000+'申込一覧'!B36)</f>
      </c>
    </row>
    <row r="20" spans="1:13" ht="13.5">
      <c r="A20">
        <f>IF('申込一覧'!B37="","",'申込一覧'!H37*10000+'申込一覧'!B37&amp;IF('申込一覧'!$Q$9="高校","33"&amp;E20,IF('申込一覧'!$Q$9="中学","55"&amp;E20,IF('申込一覧'!$Q$9="学連登録（大学等）","22"&amp;E20,"11"&amp;E20))))</f>
      </c>
      <c r="B20">
        <f>IF('申込一覧'!C37="","",'申込一覧'!C37&amp;"　"&amp;'申込一覧'!D37&amp;IF('申込一覧'!G37="","","("&amp;RIGHT('申込一覧'!G37,2)&amp;")"))</f>
      </c>
      <c r="C20">
        <f>IF('申込一覧'!E37="","",'申込一覧'!E37&amp;" "&amp;'申込一覧'!F37)</f>
      </c>
      <c r="D20">
        <f>IF('申込一覧'!H37="","",'申込一覧'!H37)</f>
      </c>
      <c r="E20">
        <f>IF('申込一覧'!I37="","",INDEX(RIGHT('名前'!$P$5:$P$52,2),MATCH('申込一覧'!I37,'名前'!$Q$5:$Q$52,0)))</f>
      </c>
      <c r="F20">
        <f>IF('申込一覧'!B37="","",'申込一覧'!$P$8)</f>
      </c>
      <c r="G20">
        <f>IF('申込一覧'!B37="","",0)</f>
      </c>
      <c r="H20">
        <f>IF('申込一覧'!B37="","",0)</f>
      </c>
      <c r="I20">
        <f>IF('申込一覧'!B37="","",'申込一覧'!B37)</f>
      </c>
      <c r="J20">
        <f>IF('申込一覧'!J37="","",INDEX('名前'!$L$4:$L$46,MATCH('申込一覧'!J37,'名前'!$M$4:$M$46,0))&amp;" "&amp;IF('申込一覧'!S37=1,RIGHTB(10000000+'申込一覧'!K37,7),IF('申込一覧'!S37=2,RIGHTB(100000+'申込一覧'!K37,5),"")))</f>
      </c>
      <c r="K20">
        <f>IF('申込一覧'!N37="","",INDEX('名前'!$L$4:$L$46,MATCH('申込一覧'!N37,'名前'!$M$4:$M$46,0))&amp;" "&amp;IF('申込一覧'!T37=1,RIGHTB(10000000+'申込一覧'!O37,7),IF('申込一覧'!T37=2,RIGHTB(100000+'申込一覧'!O37,5),"")))</f>
      </c>
      <c r="M20">
        <f>IF('申込一覧'!B37="","",'申込一覧'!H37*10000+'申込一覧'!B37)</f>
      </c>
    </row>
    <row r="21" spans="1:13" ht="13.5">
      <c r="A21">
        <f>IF('申込一覧'!B38="","",'申込一覧'!H38*10000+'申込一覧'!B38&amp;IF('申込一覧'!$Q$9="高校","33"&amp;E21,IF('申込一覧'!$Q$9="中学","55"&amp;E21,IF('申込一覧'!$Q$9="学連登録（大学等）","22"&amp;E21,"11"&amp;E21))))</f>
      </c>
      <c r="B21">
        <f>IF('申込一覧'!C38="","",'申込一覧'!C38&amp;"　"&amp;'申込一覧'!D38&amp;IF('申込一覧'!G38="","","("&amp;RIGHT('申込一覧'!G38,2)&amp;")"))</f>
      </c>
      <c r="C21">
        <f>IF('申込一覧'!E38="","",'申込一覧'!E38&amp;" "&amp;'申込一覧'!F38)</f>
      </c>
      <c r="D21">
        <f>IF('申込一覧'!H38="","",'申込一覧'!H38)</f>
      </c>
      <c r="E21">
        <f>IF('申込一覧'!I38="","",INDEX(RIGHT('名前'!$P$5:$P$52,2),MATCH('申込一覧'!I38,'名前'!$Q$5:$Q$52,0)))</f>
      </c>
      <c r="F21">
        <f>IF('申込一覧'!B38="","",'申込一覧'!$P$8)</f>
      </c>
      <c r="G21">
        <f>IF('申込一覧'!B38="","",0)</f>
      </c>
      <c r="H21">
        <f>IF('申込一覧'!B38="","",0)</f>
      </c>
      <c r="I21">
        <f>IF('申込一覧'!B38="","",'申込一覧'!B38)</f>
      </c>
      <c r="J21">
        <f>IF('申込一覧'!J38="","",INDEX('名前'!$L$4:$L$46,MATCH('申込一覧'!J38,'名前'!$M$4:$M$46,0))&amp;" "&amp;IF('申込一覧'!S38=1,RIGHTB(10000000+'申込一覧'!K38,7),IF('申込一覧'!S38=2,RIGHTB(100000+'申込一覧'!K38,5),"")))</f>
      </c>
      <c r="K21">
        <f>IF('申込一覧'!N38="","",INDEX('名前'!$L$4:$L$46,MATCH('申込一覧'!N38,'名前'!$M$4:$M$46,0))&amp;" "&amp;IF('申込一覧'!T38=1,RIGHTB(10000000+'申込一覧'!O38,7),IF('申込一覧'!T38=2,RIGHTB(100000+'申込一覧'!O38,5),"")))</f>
      </c>
      <c r="M21">
        <f>IF('申込一覧'!B38="","",'申込一覧'!H38*10000+'申込一覧'!B38)</f>
      </c>
    </row>
    <row r="22" spans="1:13" ht="13.5">
      <c r="A22">
        <f>IF('申込一覧'!B39="","",'申込一覧'!H39*10000+'申込一覧'!B39&amp;IF('申込一覧'!$Q$9="高校","33"&amp;E22,IF('申込一覧'!$Q$9="中学","55"&amp;E22,IF('申込一覧'!$Q$9="学連登録（大学等）","22"&amp;E22,"11"&amp;E22))))</f>
      </c>
      <c r="B22">
        <f>IF('申込一覧'!C39="","",'申込一覧'!C39&amp;"　"&amp;'申込一覧'!D39&amp;IF('申込一覧'!G39="","","("&amp;RIGHT('申込一覧'!G39,2)&amp;")"))</f>
      </c>
      <c r="C22">
        <f>IF('申込一覧'!E39="","",'申込一覧'!E39&amp;" "&amp;'申込一覧'!F39)</f>
      </c>
      <c r="D22">
        <f>IF('申込一覧'!H39="","",'申込一覧'!H39)</f>
      </c>
      <c r="E22">
        <f>IF('申込一覧'!I39="","",INDEX(RIGHT('名前'!$P$5:$P$52,2),MATCH('申込一覧'!I39,'名前'!$Q$5:$Q$52,0)))</f>
      </c>
      <c r="F22">
        <f>IF('申込一覧'!B39="","",'申込一覧'!$P$8)</f>
      </c>
      <c r="G22">
        <f>IF('申込一覧'!B39="","",0)</f>
      </c>
      <c r="H22">
        <f>IF('申込一覧'!B39="","",0)</f>
      </c>
      <c r="I22">
        <f>IF('申込一覧'!B39="","",'申込一覧'!B39)</f>
      </c>
      <c r="J22">
        <f>IF('申込一覧'!J39="","",INDEX('名前'!$L$4:$L$46,MATCH('申込一覧'!J39,'名前'!$M$4:$M$46,0))&amp;" "&amp;IF('申込一覧'!S39=1,RIGHTB(10000000+'申込一覧'!K39,7),IF('申込一覧'!S39=2,RIGHTB(100000+'申込一覧'!K39,5),"")))</f>
      </c>
      <c r="K22">
        <f>IF('申込一覧'!N39="","",INDEX('名前'!$L$4:$L$46,MATCH('申込一覧'!N39,'名前'!$M$4:$M$46,0))&amp;" "&amp;IF('申込一覧'!T39=1,RIGHTB(10000000+'申込一覧'!O39,7),IF('申込一覧'!T39=2,RIGHTB(100000+'申込一覧'!O39,5),"")))</f>
      </c>
      <c r="M22">
        <f>IF('申込一覧'!B39="","",'申込一覧'!H39*10000+'申込一覧'!B39)</f>
      </c>
    </row>
    <row r="23" spans="1:13" ht="13.5">
      <c r="A23">
        <f>IF('申込一覧'!B40="","",'申込一覧'!H40*10000+'申込一覧'!B40&amp;IF('申込一覧'!$Q$9="高校","33"&amp;E23,IF('申込一覧'!$Q$9="中学","55"&amp;E23,IF('申込一覧'!$Q$9="学連登録（大学等）","22"&amp;E23,"11"&amp;E23))))</f>
      </c>
      <c r="B23">
        <f>IF('申込一覧'!C40="","",'申込一覧'!C40&amp;"　"&amp;'申込一覧'!D40&amp;IF('申込一覧'!G40="","","("&amp;RIGHT('申込一覧'!G40,2)&amp;")"))</f>
      </c>
      <c r="C23">
        <f>IF('申込一覧'!E40="","",'申込一覧'!E40&amp;" "&amp;'申込一覧'!F40)</f>
      </c>
      <c r="D23">
        <f>IF('申込一覧'!H40="","",'申込一覧'!H40)</f>
      </c>
      <c r="E23">
        <f>IF('申込一覧'!I40="","",INDEX(RIGHT('名前'!$P$5:$P$52,2),MATCH('申込一覧'!I40,'名前'!$Q$5:$Q$52,0)))</f>
      </c>
      <c r="F23">
        <f>IF('申込一覧'!B40="","",'申込一覧'!$P$8)</f>
      </c>
      <c r="G23">
        <f>IF('申込一覧'!B40="","",0)</f>
      </c>
      <c r="H23">
        <f>IF('申込一覧'!B40="","",0)</f>
      </c>
      <c r="I23">
        <f>IF('申込一覧'!B40="","",'申込一覧'!B40)</f>
      </c>
      <c r="J23">
        <f>IF('申込一覧'!J40="","",INDEX('名前'!$L$4:$L$46,MATCH('申込一覧'!J40,'名前'!$M$4:$M$46,0))&amp;" "&amp;IF('申込一覧'!S40=1,RIGHTB(10000000+'申込一覧'!K40,7),IF('申込一覧'!S40=2,RIGHTB(100000+'申込一覧'!K40,5),"")))</f>
      </c>
      <c r="K23">
        <f>IF('申込一覧'!N40="","",INDEX('名前'!$L$4:$L$46,MATCH('申込一覧'!N40,'名前'!$M$4:$M$46,0))&amp;" "&amp;IF('申込一覧'!T40=1,RIGHTB(10000000+'申込一覧'!O40,7),IF('申込一覧'!T40=2,RIGHTB(100000+'申込一覧'!O40,5),"")))</f>
      </c>
      <c r="M23">
        <f>IF('申込一覧'!B40="","",'申込一覧'!H40*10000+'申込一覧'!B40)</f>
      </c>
    </row>
    <row r="24" spans="1:13" ht="13.5">
      <c r="A24">
        <f>IF('申込一覧'!B41="","",'申込一覧'!H41*10000+'申込一覧'!B41&amp;IF('申込一覧'!$Q$9="高校","33"&amp;E24,IF('申込一覧'!$Q$9="中学","55"&amp;E24,IF('申込一覧'!$Q$9="学連登録（大学等）","22"&amp;E24,"11"&amp;E24))))</f>
      </c>
      <c r="B24">
        <f>IF('申込一覧'!C41="","",'申込一覧'!C41&amp;"　"&amp;'申込一覧'!D41&amp;IF('申込一覧'!G41="","","("&amp;RIGHT('申込一覧'!G41,2)&amp;")"))</f>
      </c>
      <c r="C24">
        <f>IF('申込一覧'!E41="","",'申込一覧'!E41&amp;" "&amp;'申込一覧'!F41)</f>
      </c>
      <c r="D24">
        <f>IF('申込一覧'!H41="","",'申込一覧'!H41)</f>
      </c>
      <c r="E24">
        <f>IF('申込一覧'!I41="","",INDEX(RIGHT('名前'!$P$5:$P$52,2),MATCH('申込一覧'!I41,'名前'!$Q$5:$Q$52,0)))</f>
      </c>
      <c r="F24">
        <f>IF('申込一覧'!B41="","",'申込一覧'!$P$8)</f>
      </c>
      <c r="G24">
        <f>IF('申込一覧'!B41="","",0)</f>
      </c>
      <c r="H24">
        <f>IF('申込一覧'!B41="","",0)</f>
      </c>
      <c r="I24">
        <f>IF('申込一覧'!B41="","",'申込一覧'!B41)</f>
      </c>
      <c r="J24">
        <f>IF('申込一覧'!J41="","",INDEX('名前'!$L$4:$L$46,MATCH('申込一覧'!J41,'名前'!$M$4:$M$46,0))&amp;" "&amp;IF('申込一覧'!S41=1,RIGHTB(10000000+'申込一覧'!K41,7),IF('申込一覧'!S41=2,RIGHTB(100000+'申込一覧'!K41,5),"")))</f>
      </c>
      <c r="K24">
        <f>IF('申込一覧'!N41="","",INDEX('名前'!$L$4:$L$46,MATCH('申込一覧'!N41,'名前'!$M$4:$M$46,0))&amp;" "&amp;IF('申込一覧'!T41=1,RIGHTB(10000000+'申込一覧'!O41,7),IF('申込一覧'!T41=2,RIGHTB(100000+'申込一覧'!O41,5),"")))</f>
      </c>
      <c r="M24">
        <f>IF('申込一覧'!B41="","",'申込一覧'!H41*10000+'申込一覧'!B41)</f>
      </c>
    </row>
    <row r="25" spans="1:13" ht="13.5">
      <c r="A25">
        <f>IF('申込一覧'!B42="","",'申込一覧'!H42*10000+'申込一覧'!B42&amp;IF('申込一覧'!$Q$9="高校","33"&amp;E25,IF('申込一覧'!$Q$9="中学","55"&amp;E25,IF('申込一覧'!$Q$9="学連登録（大学等）","22"&amp;E25,"11"&amp;E25))))</f>
      </c>
      <c r="B25">
        <f>IF('申込一覧'!C42="","",'申込一覧'!C42&amp;"　"&amp;'申込一覧'!D42&amp;IF('申込一覧'!G42="","","("&amp;RIGHT('申込一覧'!G42,2)&amp;")"))</f>
      </c>
      <c r="C25">
        <f>IF('申込一覧'!E42="","",'申込一覧'!E42&amp;" "&amp;'申込一覧'!F42)</f>
      </c>
      <c r="D25">
        <f>IF('申込一覧'!H42="","",'申込一覧'!H42)</f>
      </c>
      <c r="E25">
        <f>IF('申込一覧'!I42="","",INDEX(RIGHT('名前'!$P$5:$P$52,2),MATCH('申込一覧'!I42,'名前'!$Q$5:$Q$52,0)))</f>
      </c>
      <c r="F25">
        <f>IF('申込一覧'!B42="","",'申込一覧'!$P$8)</f>
      </c>
      <c r="G25">
        <f>IF('申込一覧'!B42="","",0)</f>
      </c>
      <c r="H25">
        <f>IF('申込一覧'!B42="","",0)</f>
      </c>
      <c r="I25">
        <f>IF('申込一覧'!B42="","",'申込一覧'!B42)</f>
      </c>
      <c r="J25">
        <f>IF('申込一覧'!J42="","",INDEX('名前'!$L$4:$L$46,MATCH('申込一覧'!J42,'名前'!$M$4:$M$46,0))&amp;" "&amp;IF('申込一覧'!S42=1,RIGHTB(10000000+'申込一覧'!K42,7),IF('申込一覧'!S42=2,RIGHTB(100000+'申込一覧'!K42,5),"")))</f>
      </c>
      <c r="K25">
        <f>IF('申込一覧'!N42="","",INDEX('名前'!$L$4:$L$46,MATCH('申込一覧'!N42,'名前'!$M$4:$M$46,0))&amp;" "&amp;IF('申込一覧'!T42=1,RIGHTB(10000000+'申込一覧'!O42,7),IF('申込一覧'!T42=2,RIGHTB(100000+'申込一覧'!O42,5),"")))</f>
      </c>
      <c r="M25">
        <f>IF('申込一覧'!B42="","",'申込一覧'!H42*10000+'申込一覧'!B42)</f>
      </c>
    </row>
    <row r="26" spans="1:13" ht="13.5">
      <c r="A26">
        <f>IF('申込一覧'!B43="","",'申込一覧'!H43*10000+'申込一覧'!B43&amp;IF('申込一覧'!$Q$9="高校","33"&amp;E26,IF('申込一覧'!$Q$9="中学","55"&amp;E26,IF('申込一覧'!$Q$9="学連登録（大学等）","22"&amp;E26,"11"&amp;E26))))</f>
      </c>
      <c r="B26">
        <f>IF('申込一覧'!C43="","",'申込一覧'!C43&amp;"　"&amp;'申込一覧'!D43&amp;IF('申込一覧'!G43="","","("&amp;RIGHT('申込一覧'!G43,2)&amp;")"))</f>
      </c>
      <c r="C26">
        <f>IF('申込一覧'!E43="","",'申込一覧'!E43&amp;" "&amp;'申込一覧'!F43)</f>
      </c>
      <c r="D26">
        <f>IF('申込一覧'!H43="","",'申込一覧'!H43)</f>
      </c>
      <c r="E26">
        <f>IF('申込一覧'!I43="","",INDEX(RIGHT('名前'!$P$5:$P$52,2),MATCH('申込一覧'!I43,'名前'!$Q$5:$Q$52,0)))</f>
      </c>
      <c r="F26">
        <f>IF('申込一覧'!B43="","",'申込一覧'!$P$8)</f>
      </c>
      <c r="G26">
        <f>IF('申込一覧'!B43="","",0)</f>
      </c>
      <c r="H26">
        <f>IF('申込一覧'!B43="","",0)</f>
      </c>
      <c r="I26">
        <f>IF('申込一覧'!B43="","",'申込一覧'!B43)</f>
      </c>
      <c r="J26">
        <f>IF('申込一覧'!J43="","",INDEX('名前'!$L$4:$L$46,MATCH('申込一覧'!J43,'名前'!$M$4:$M$46,0))&amp;" "&amp;IF('申込一覧'!S43=1,RIGHTB(10000000+'申込一覧'!K43,7),IF('申込一覧'!S43=2,RIGHTB(100000+'申込一覧'!K43,5),"")))</f>
      </c>
      <c r="K26">
        <f>IF('申込一覧'!N43="","",INDEX('名前'!$L$4:$L$46,MATCH('申込一覧'!N43,'名前'!$M$4:$M$46,0))&amp;" "&amp;IF('申込一覧'!T43=1,RIGHTB(10000000+'申込一覧'!O43,7),IF('申込一覧'!T43=2,RIGHTB(100000+'申込一覧'!O43,5),"")))</f>
      </c>
      <c r="M26">
        <f>IF('申込一覧'!B43="","",'申込一覧'!H43*10000+'申込一覧'!B43)</f>
      </c>
    </row>
    <row r="27" spans="1:13" ht="13.5">
      <c r="A27">
        <f>IF('申込一覧'!B44="","",'申込一覧'!H44*10000+'申込一覧'!B44&amp;IF('申込一覧'!$Q$9="高校","33"&amp;E27,IF('申込一覧'!$Q$9="中学","55"&amp;E27,IF('申込一覧'!$Q$9="学連登録（大学等）","22"&amp;E27,"11"&amp;E27))))</f>
      </c>
      <c r="B27">
        <f>IF('申込一覧'!C44="","",'申込一覧'!C44&amp;"　"&amp;'申込一覧'!D44&amp;IF('申込一覧'!G44="","","("&amp;RIGHT('申込一覧'!G44,2)&amp;")"))</f>
      </c>
      <c r="C27">
        <f>IF('申込一覧'!E44="","",'申込一覧'!E44&amp;" "&amp;'申込一覧'!F44)</f>
      </c>
      <c r="D27">
        <f>IF('申込一覧'!H44="","",'申込一覧'!H44)</f>
      </c>
      <c r="E27">
        <f>IF('申込一覧'!I44="","",INDEX(RIGHT('名前'!$P$5:$P$52,2),MATCH('申込一覧'!I44,'名前'!$Q$5:$Q$52,0)))</f>
      </c>
      <c r="F27">
        <f>IF('申込一覧'!B44="","",'申込一覧'!$P$8)</f>
      </c>
      <c r="G27">
        <f>IF('申込一覧'!B44="","",0)</f>
      </c>
      <c r="H27">
        <f>IF('申込一覧'!B44="","",0)</f>
      </c>
      <c r="I27">
        <f>IF('申込一覧'!B44="","",'申込一覧'!B44)</f>
      </c>
      <c r="J27">
        <f>IF('申込一覧'!J44="","",INDEX('名前'!$L$4:$L$46,MATCH('申込一覧'!J44,'名前'!$M$4:$M$46,0))&amp;" "&amp;IF('申込一覧'!S44=1,RIGHTB(10000000+'申込一覧'!K44,7),IF('申込一覧'!S44=2,RIGHTB(100000+'申込一覧'!K44,5),"")))</f>
      </c>
      <c r="K27">
        <f>IF('申込一覧'!N44="","",INDEX('名前'!$L$4:$L$46,MATCH('申込一覧'!N44,'名前'!$M$4:$M$46,0))&amp;" "&amp;IF('申込一覧'!T44=1,RIGHTB(10000000+'申込一覧'!O44,7),IF('申込一覧'!T44=2,RIGHTB(100000+'申込一覧'!O44,5),"")))</f>
      </c>
      <c r="M27">
        <f>IF('申込一覧'!B44="","",'申込一覧'!H44*10000+'申込一覧'!B44)</f>
      </c>
    </row>
    <row r="28" spans="1:13" ht="13.5">
      <c r="A28">
        <f>IF('申込一覧'!B45="","",'申込一覧'!H45*10000+'申込一覧'!B45&amp;IF('申込一覧'!$Q$9="高校","33"&amp;E28,IF('申込一覧'!$Q$9="中学","55"&amp;E28,IF('申込一覧'!$Q$9="学連登録（大学等）","22"&amp;E28,"11"&amp;E28))))</f>
      </c>
      <c r="B28">
        <f>IF('申込一覧'!C45="","",'申込一覧'!C45&amp;"　"&amp;'申込一覧'!D45&amp;IF('申込一覧'!G45="","","("&amp;RIGHT('申込一覧'!G45,2)&amp;")"))</f>
      </c>
      <c r="C28">
        <f>IF('申込一覧'!E45="","",'申込一覧'!E45&amp;" "&amp;'申込一覧'!F45)</f>
      </c>
      <c r="D28">
        <f>IF('申込一覧'!H45="","",'申込一覧'!H45)</f>
      </c>
      <c r="E28">
        <f>IF('申込一覧'!I45="","",INDEX(RIGHT('名前'!$P$5:$P$52,2),MATCH('申込一覧'!I45,'名前'!$Q$5:$Q$52,0)))</f>
      </c>
      <c r="F28">
        <f>IF('申込一覧'!B45="","",'申込一覧'!$P$8)</f>
      </c>
      <c r="G28">
        <f>IF('申込一覧'!B45="","",0)</f>
      </c>
      <c r="H28">
        <f>IF('申込一覧'!B45="","",0)</f>
      </c>
      <c r="I28">
        <f>IF('申込一覧'!B45="","",'申込一覧'!B45)</f>
      </c>
      <c r="J28">
        <f>IF('申込一覧'!J45="","",INDEX('名前'!$L$4:$L$46,MATCH('申込一覧'!J45,'名前'!$M$4:$M$46,0))&amp;" "&amp;IF('申込一覧'!S45=1,RIGHTB(10000000+'申込一覧'!K45,7),IF('申込一覧'!S45=2,RIGHTB(100000+'申込一覧'!K45,5),"")))</f>
      </c>
      <c r="K28">
        <f>IF('申込一覧'!N45="","",INDEX('名前'!$L$4:$L$46,MATCH('申込一覧'!N45,'名前'!$M$4:$M$46,0))&amp;" "&amp;IF('申込一覧'!T45=1,RIGHTB(10000000+'申込一覧'!O45,7),IF('申込一覧'!T45=2,RIGHTB(100000+'申込一覧'!O45,5),"")))</f>
      </c>
      <c r="M28">
        <f>IF('申込一覧'!B45="","",'申込一覧'!H45*10000+'申込一覧'!B45)</f>
      </c>
    </row>
    <row r="29" spans="1:13" ht="13.5">
      <c r="A29">
        <f>IF('申込一覧'!B46="","",'申込一覧'!H46*10000+'申込一覧'!B46&amp;IF('申込一覧'!$Q$9="高校","33"&amp;E29,IF('申込一覧'!$Q$9="中学","55"&amp;E29,IF('申込一覧'!$Q$9="学連登録（大学等）","22"&amp;E29,"11"&amp;E29))))</f>
      </c>
      <c r="B29">
        <f>IF('申込一覧'!C46="","",'申込一覧'!C46&amp;"　"&amp;'申込一覧'!D46&amp;IF('申込一覧'!G46="","","("&amp;RIGHT('申込一覧'!G46,2)&amp;")"))</f>
      </c>
      <c r="C29">
        <f>IF('申込一覧'!E46="","",'申込一覧'!E46&amp;" "&amp;'申込一覧'!F46)</f>
      </c>
      <c r="D29">
        <f>IF('申込一覧'!H46="","",'申込一覧'!H46)</f>
      </c>
      <c r="E29">
        <f>IF('申込一覧'!I46="","",INDEX(RIGHT('名前'!$P$5:$P$52,2),MATCH('申込一覧'!I46,'名前'!$Q$5:$Q$52,0)))</f>
      </c>
      <c r="F29">
        <f>IF('申込一覧'!B46="","",'申込一覧'!$P$8)</f>
      </c>
      <c r="G29">
        <f>IF('申込一覧'!B46="","",0)</f>
      </c>
      <c r="H29">
        <f>IF('申込一覧'!B46="","",0)</f>
      </c>
      <c r="I29">
        <f>IF('申込一覧'!B46="","",'申込一覧'!B46)</f>
      </c>
      <c r="J29">
        <f>IF('申込一覧'!J46="","",INDEX('名前'!$L$4:$L$46,MATCH('申込一覧'!J46,'名前'!$M$4:$M$46,0))&amp;" "&amp;IF('申込一覧'!S46=1,RIGHTB(10000000+'申込一覧'!K46,7),IF('申込一覧'!S46=2,RIGHTB(100000+'申込一覧'!K46,5),"")))</f>
      </c>
      <c r="K29">
        <f>IF('申込一覧'!N46="","",INDEX('名前'!$L$4:$L$46,MATCH('申込一覧'!N46,'名前'!$M$4:$M$46,0))&amp;" "&amp;IF('申込一覧'!T46=1,RIGHTB(10000000+'申込一覧'!O46,7),IF('申込一覧'!T46=2,RIGHTB(100000+'申込一覧'!O46,5),"")))</f>
      </c>
      <c r="M29">
        <f>IF('申込一覧'!B46="","",'申込一覧'!H46*10000+'申込一覧'!B46)</f>
      </c>
    </row>
    <row r="30" spans="1:13" ht="13.5">
      <c r="A30">
        <f>IF('申込一覧'!B47="","",'申込一覧'!H47*10000+'申込一覧'!B47&amp;IF('申込一覧'!$Q$9="高校","33"&amp;E30,IF('申込一覧'!$Q$9="中学","55"&amp;E30,IF('申込一覧'!$Q$9="学連登録（大学等）","22"&amp;E30,"11"&amp;E30))))</f>
      </c>
      <c r="B30">
        <f>IF('申込一覧'!C47="","",'申込一覧'!C47&amp;"　"&amp;'申込一覧'!D47&amp;IF('申込一覧'!G47="","","("&amp;RIGHT('申込一覧'!G47,2)&amp;")"))</f>
      </c>
      <c r="C30">
        <f>IF('申込一覧'!E47="","",'申込一覧'!E47&amp;" "&amp;'申込一覧'!F47)</f>
      </c>
      <c r="D30">
        <f>IF('申込一覧'!H47="","",'申込一覧'!H47)</f>
      </c>
      <c r="E30">
        <f>IF('申込一覧'!I47="","",INDEX(RIGHT('名前'!$P$5:$P$52,2),MATCH('申込一覧'!I47,'名前'!$Q$5:$Q$52,0)))</f>
      </c>
      <c r="F30">
        <f>IF('申込一覧'!B47="","",'申込一覧'!$P$8)</f>
      </c>
      <c r="G30">
        <f>IF('申込一覧'!B47="","",0)</f>
      </c>
      <c r="H30">
        <f>IF('申込一覧'!B47="","",0)</f>
      </c>
      <c r="I30">
        <f>IF('申込一覧'!B47="","",'申込一覧'!B47)</f>
      </c>
      <c r="J30">
        <f>IF('申込一覧'!J47="","",INDEX('名前'!$L$4:$L$46,MATCH('申込一覧'!J47,'名前'!$M$4:$M$46,0))&amp;" "&amp;IF('申込一覧'!S47=1,RIGHTB(10000000+'申込一覧'!K47,7),IF('申込一覧'!S47=2,RIGHTB(100000+'申込一覧'!K47,5),"")))</f>
      </c>
      <c r="K30">
        <f>IF('申込一覧'!N47="","",INDEX('名前'!$L$4:$L$46,MATCH('申込一覧'!N47,'名前'!$M$4:$M$46,0))&amp;" "&amp;IF('申込一覧'!T47=1,RIGHTB(10000000+'申込一覧'!O47,7),IF('申込一覧'!T47=2,RIGHTB(100000+'申込一覧'!O47,5),"")))</f>
      </c>
      <c r="M30">
        <f>IF('申込一覧'!B47="","",'申込一覧'!H47*10000+'申込一覧'!B47)</f>
      </c>
    </row>
    <row r="31" spans="1:13" ht="13.5">
      <c r="A31">
        <f>IF('申込一覧'!B48="","",'申込一覧'!H48*10000+'申込一覧'!B48&amp;IF('申込一覧'!$Q$9="高校","33"&amp;E31,IF('申込一覧'!$Q$9="中学","55"&amp;E31,IF('申込一覧'!$Q$9="学連登録（大学等）","22"&amp;E31,"11"&amp;E31))))</f>
      </c>
      <c r="B31">
        <f>IF('申込一覧'!C48="","",'申込一覧'!C48&amp;"　"&amp;'申込一覧'!D48&amp;IF('申込一覧'!G48="","","("&amp;RIGHT('申込一覧'!G48,2)&amp;")"))</f>
      </c>
      <c r="C31">
        <f>IF('申込一覧'!E48="","",'申込一覧'!E48&amp;" "&amp;'申込一覧'!F48)</f>
      </c>
      <c r="D31">
        <f>IF('申込一覧'!H48="","",'申込一覧'!H48)</f>
      </c>
      <c r="E31">
        <f>IF('申込一覧'!I48="","",INDEX(RIGHT('名前'!$P$5:$P$52,2),MATCH('申込一覧'!I48,'名前'!$Q$5:$Q$52,0)))</f>
      </c>
      <c r="F31">
        <f>IF('申込一覧'!B48="","",'申込一覧'!$P$8)</f>
      </c>
      <c r="G31">
        <f>IF('申込一覧'!B48="","",0)</f>
      </c>
      <c r="H31">
        <f>IF('申込一覧'!B48="","",0)</f>
      </c>
      <c r="I31">
        <f>IF('申込一覧'!B48="","",'申込一覧'!B48)</f>
      </c>
      <c r="J31">
        <f>IF('申込一覧'!J48="","",INDEX('名前'!$L$4:$L$46,MATCH('申込一覧'!J48,'名前'!$M$4:$M$46,0))&amp;" "&amp;IF('申込一覧'!S48=1,RIGHTB(10000000+'申込一覧'!K48,7),IF('申込一覧'!S48=2,RIGHTB(100000+'申込一覧'!K48,5),"")))</f>
      </c>
      <c r="K31">
        <f>IF('申込一覧'!N48="","",INDEX('名前'!$L$4:$L$46,MATCH('申込一覧'!N48,'名前'!$M$4:$M$46,0))&amp;" "&amp;IF('申込一覧'!T48=1,RIGHTB(10000000+'申込一覧'!O48,7),IF('申込一覧'!T48=2,RIGHTB(100000+'申込一覧'!O48,5),"")))</f>
      </c>
      <c r="M31">
        <f>IF('申込一覧'!B48="","",'申込一覧'!H48*10000+'申込一覧'!B48)</f>
      </c>
    </row>
    <row r="32" spans="1:13" ht="13.5">
      <c r="A32">
        <f>IF('申込一覧'!B49="","",'申込一覧'!H49*10000+'申込一覧'!B49&amp;IF('申込一覧'!$Q$9="高校","33"&amp;E32,IF('申込一覧'!$Q$9="中学","55"&amp;E32,IF('申込一覧'!$Q$9="学連登録（大学等）","22"&amp;E32,"11"&amp;E32))))</f>
      </c>
      <c r="B32">
        <f>IF('申込一覧'!C49="","",'申込一覧'!C49&amp;"　"&amp;'申込一覧'!D49&amp;IF('申込一覧'!G49="","","("&amp;RIGHT('申込一覧'!G49,2)&amp;")"))</f>
      </c>
      <c r="C32">
        <f>IF('申込一覧'!E49="","",'申込一覧'!E49&amp;" "&amp;'申込一覧'!F49)</f>
      </c>
      <c r="D32">
        <f>IF('申込一覧'!H49="","",'申込一覧'!H49)</f>
      </c>
      <c r="E32">
        <f>IF('申込一覧'!I49="","",INDEX(RIGHT('名前'!$P$5:$P$52,2),MATCH('申込一覧'!I49,'名前'!$Q$5:$Q$52,0)))</f>
      </c>
      <c r="F32">
        <f>IF('申込一覧'!B49="","",'申込一覧'!$P$8)</f>
      </c>
      <c r="G32">
        <f>IF('申込一覧'!B49="","",0)</f>
      </c>
      <c r="H32">
        <f>IF('申込一覧'!B49="","",0)</f>
      </c>
      <c r="I32">
        <f>IF('申込一覧'!B49="","",'申込一覧'!B49)</f>
      </c>
      <c r="J32">
        <f>IF('申込一覧'!J49="","",INDEX('名前'!$L$4:$L$46,MATCH('申込一覧'!J49,'名前'!$M$4:$M$46,0))&amp;" "&amp;IF('申込一覧'!S49=1,RIGHTB(10000000+'申込一覧'!K49,7),IF('申込一覧'!S49=2,RIGHTB(100000+'申込一覧'!K49,5),"")))</f>
      </c>
      <c r="K32">
        <f>IF('申込一覧'!N49="","",INDEX('名前'!$L$4:$L$46,MATCH('申込一覧'!N49,'名前'!$M$4:$M$46,0))&amp;" "&amp;IF('申込一覧'!T49=1,RIGHTB(10000000+'申込一覧'!O49,7),IF('申込一覧'!T49=2,RIGHTB(100000+'申込一覧'!O49,5),"")))</f>
      </c>
      <c r="M32">
        <f>IF('申込一覧'!B49="","",'申込一覧'!H49*10000+'申込一覧'!B49)</f>
      </c>
    </row>
    <row r="33" spans="1:13" ht="13.5">
      <c r="A33">
        <f>IF('申込一覧'!B50="","",'申込一覧'!H50*10000+'申込一覧'!B50&amp;IF('申込一覧'!$Q$9="高校","33"&amp;E33,IF('申込一覧'!$Q$9="中学","55"&amp;E33,IF('申込一覧'!$Q$9="学連登録（大学等）","22"&amp;E33,"11"&amp;E33))))</f>
      </c>
      <c r="B33">
        <f>IF('申込一覧'!C50="","",'申込一覧'!C50&amp;"　"&amp;'申込一覧'!D50&amp;IF('申込一覧'!G50="","","("&amp;RIGHT('申込一覧'!G50,2)&amp;")"))</f>
      </c>
      <c r="C33">
        <f>IF('申込一覧'!E50="","",'申込一覧'!E50&amp;" "&amp;'申込一覧'!F50)</f>
      </c>
      <c r="D33">
        <f>IF('申込一覧'!H50="","",'申込一覧'!H50)</f>
      </c>
      <c r="E33">
        <f>IF('申込一覧'!I50="","",INDEX(RIGHT('名前'!$P$5:$P$52,2),MATCH('申込一覧'!I50,'名前'!$Q$5:$Q$52,0)))</f>
      </c>
      <c r="F33">
        <f>IF('申込一覧'!B50="","",'申込一覧'!$P$8)</f>
      </c>
      <c r="G33">
        <f>IF('申込一覧'!B50="","",0)</f>
      </c>
      <c r="H33">
        <f>IF('申込一覧'!B50="","",0)</f>
      </c>
      <c r="I33">
        <f>IF('申込一覧'!B50="","",'申込一覧'!B50)</f>
      </c>
      <c r="J33">
        <f>IF('申込一覧'!J50="","",INDEX('名前'!$L$4:$L$46,MATCH('申込一覧'!J50,'名前'!$M$4:$M$46,0))&amp;" "&amp;IF('申込一覧'!S50=1,RIGHTB(10000000+'申込一覧'!K50,7),IF('申込一覧'!S50=2,RIGHTB(100000+'申込一覧'!K50,5),"")))</f>
      </c>
      <c r="K33">
        <f>IF('申込一覧'!N50="","",INDEX('名前'!$L$4:$L$46,MATCH('申込一覧'!N50,'名前'!$M$4:$M$46,0))&amp;" "&amp;IF('申込一覧'!T50=1,RIGHTB(10000000+'申込一覧'!O50,7),IF('申込一覧'!T50=2,RIGHTB(100000+'申込一覧'!O50,5),"")))</f>
      </c>
      <c r="M33">
        <f>IF('申込一覧'!B50="","",'申込一覧'!H50*10000+'申込一覧'!B50)</f>
      </c>
    </row>
    <row r="34" spans="1:13" ht="13.5">
      <c r="A34">
        <f>IF('申込一覧'!B51="","",'申込一覧'!H51*10000+'申込一覧'!B51&amp;IF('申込一覧'!$Q$9="高校","33"&amp;E34,IF('申込一覧'!$Q$9="中学","55"&amp;E34,IF('申込一覧'!$Q$9="学連登録（大学等）","22"&amp;E34,"11"&amp;E34))))</f>
      </c>
      <c r="B34">
        <f>IF('申込一覧'!C51="","",'申込一覧'!C51&amp;"　"&amp;'申込一覧'!D51&amp;IF('申込一覧'!G51="","","("&amp;RIGHT('申込一覧'!G51,2)&amp;")"))</f>
      </c>
      <c r="C34">
        <f>IF('申込一覧'!E51="","",'申込一覧'!E51&amp;" "&amp;'申込一覧'!F51)</f>
      </c>
      <c r="D34">
        <f>IF('申込一覧'!H51="","",'申込一覧'!H51)</f>
      </c>
      <c r="E34">
        <f>IF('申込一覧'!I51="","",INDEX(RIGHT('名前'!$P$5:$P$52,2),MATCH('申込一覧'!I51,'名前'!$Q$5:$Q$52,0)))</f>
      </c>
      <c r="F34">
        <f>IF('申込一覧'!B51="","",'申込一覧'!$P$8)</f>
      </c>
      <c r="G34">
        <f>IF('申込一覧'!B51="","",0)</f>
      </c>
      <c r="H34">
        <f>IF('申込一覧'!B51="","",0)</f>
      </c>
      <c r="I34">
        <f>IF('申込一覧'!B51="","",'申込一覧'!B51)</f>
      </c>
      <c r="J34">
        <f>IF('申込一覧'!J51="","",INDEX('名前'!$L$4:$L$46,MATCH('申込一覧'!J51,'名前'!$M$4:$M$46,0))&amp;" "&amp;IF('申込一覧'!S51=1,RIGHTB(10000000+'申込一覧'!K51,7),IF('申込一覧'!S51=2,RIGHTB(100000+'申込一覧'!K51,5),"")))</f>
      </c>
      <c r="K34">
        <f>IF('申込一覧'!N51="","",INDEX('名前'!$L$4:$L$46,MATCH('申込一覧'!N51,'名前'!$M$4:$M$46,0))&amp;" "&amp;IF('申込一覧'!T51=1,RIGHTB(10000000+'申込一覧'!O51,7),IF('申込一覧'!T51=2,RIGHTB(100000+'申込一覧'!O51,5),"")))</f>
      </c>
      <c r="M34">
        <f>IF('申込一覧'!B51="","",'申込一覧'!H51*10000+'申込一覧'!B51)</f>
      </c>
    </row>
    <row r="35" spans="1:13" ht="13.5">
      <c r="A35">
        <f>IF('申込一覧'!B52="","",'申込一覧'!H52*10000+'申込一覧'!B52&amp;IF('申込一覧'!$Q$9="高校","33"&amp;E35,IF('申込一覧'!$Q$9="中学","55"&amp;E35,IF('申込一覧'!$Q$9="学連登録（大学等）","22"&amp;E35,"11"&amp;E35))))</f>
      </c>
      <c r="B35">
        <f>IF('申込一覧'!C52="","",'申込一覧'!C52&amp;"　"&amp;'申込一覧'!D52&amp;IF('申込一覧'!G52="","","("&amp;RIGHT('申込一覧'!G52,2)&amp;")"))</f>
      </c>
      <c r="C35">
        <f>IF('申込一覧'!E52="","",'申込一覧'!E52&amp;" "&amp;'申込一覧'!F52)</f>
      </c>
      <c r="D35">
        <f>IF('申込一覧'!H52="","",'申込一覧'!H52)</f>
      </c>
      <c r="E35">
        <f>IF('申込一覧'!I52="","",INDEX(RIGHT('名前'!$P$5:$P$52,2),MATCH('申込一覧'!I52,'名前'!$Q$5:$Q$52,0)))</f>
      </c>
      <c r="F35">
        <f>IF('申込一覧'!B52="","",'申込一覧'!$P$8)</f>
      </c>
      <c r="G35">
        <f>IF('申込一覧'!B52="","",0)</f>
      </c>
      <c r="H35">
        <f>IF('申込一覧'!B52="","",0)</f>
      </c>
      <c r="I35">
        <f>IF('申込一覧'!B52="","",'申込一覧'!B52)</f>
      </c>
      <c r="J35">
        <f>IF('申込一覧'!J52="","",INDEX('名前'!$L$4:$L$46,MATCH('申込一覧'!J52,'名前'!$M$4:$M$46,0))&amp;" "&amp;IF('申込一覧'!S52=1,RIGHTB(10000000+'申込一覧'!K52,7),IF('申込一覧'!S52=2,RIGHTB(100000+'申込一覧'!K52,5),"")))</f>
      </c>
      <c r="K35">
        <f>IF('申込一覧'!N52="","",INDEX('名前'!$L$4:$L$46,MATCH('申込一覧'!N52,'名前'!$M$4:$M$46,0))&amp;" "&amp;IF('申込一覧'!T52=1,RIGHTB(10000000+'申込一覧'!O52,7),IF('申込一覧'!T52=2,RIGHTB(100000+'申込一覧'!O52,5),"")))</f>
      </c>
      <c r="M35">
        <f>IF('申込一覧'!B52="","",'申込一覧'!H52*10000+'申込一覧'!B52)</f>
      </c>
    </row>
    <row r="36" spans="1:13" ht="13.5">
      <c r="A36">
        <f>IF('申込一覧'!B53="","",'申込一覧'!H53*10000+'申込一覧'!B53&amp;IF('申込一覧'!$Q$9="高校","33"&amp;E36,IF('申込一覧'!$Q$9="中学","55"&amp;E36,IF('申込一覧'!$Q$9="学連登録（大学等）","22"&amp;E36,"11"&amp;E36))))</f>
      </c>
      <c r="B36">
        <f>IF('申込一覧'!C53="","",'申込一覧'!C53&amp;"　"&amp;'申込一覧'!D53&amp;IF('申込一覧'!G53="","","("&amp;RIGHT('申込一覧'!G53,2)&amp;")"))</f>
      </c>
      <c r="C36">
        <f>IF('申込一覧'!E53="","",'申込一覧'!E53&amp;" "&amp;'申込一覧'!F53)</f>
      </c>
      <c r="D36">
        <f>IF('申込一覧'!H53="","",'申込一覧'!H53)</f>
      </c>
      <c r="E36">
        <f>IF('申込一覧'!I53="","",INDEX(RIGHT('名前'!$P$5:$P$52,2),MATCH('申込一覧'!I53,'名前'!$Q$5:$Q$52,0)))</f>
      </c>
      <c r="F36">
        <f>IF('申込一覧'!B53="","",'申込一覧'!$P$8)</f>
      </c>
      <c r="G36">
        <f>IF('申込一覧'!B53="","",0)</f>
      </c>
      <c r="H36">
        <f>IF('申込一覧'!B53="","",0)</f>
      </c>
      <c r="I36">
        <f>IF('申込一覧'!B53="","",'申込一覧'!B53)</f>
      </c>
      <c r="J36">
        <f>IF('申込一覧'!J53="","",INDEX('名前'!$L$4:$L$46,MATCH('申込一覧'!J53,'名前'!$M$4:$M$46,0))&amp;" "&amp;IF('申込一覧'!S53=1,RIGHTB(10000000+'申込一覧'!K53,7),IF('申込一覧'!S53=2,RIGHTB(100000+'申込一覧'!K53,5),"")))</f>
      </c>
      <c r="K36">
        <f>IF('申込一覧'!N53="","",INDEX('名前'!$L$4:$L$46,MATCH('申込一覧'!N53,'名前'!$M$4:$M$46,0))&amp;" "&amp;IF('申込一覧'!T53=1,RIGHTB(10000000+'申込一覧'!O53,7),IF('申込一覧'!T53=2,RIGHTB(100000+'申込一覧'!O53,5),"")))</f>
      </c>
      <c r="M36">
        <f>IF('申込一覧'!B53="","",'申込一覧'!H53*10000+'申込一覧'!B53)</f>
      </c>
    </row>
    <row r="37" spans="1:13" ht="13.5">
      <c r="A37">
        <f>IF('申込一覧'!B54="","",'申込一覧'!H54*10000+'申込一覧'!B54&amp;IF('申込一覧'!$Q$9="高校","33"&amp;E37,IF('申込一覧'!$Q$9="中学","55"&amp;E37,IF('申込一覧'!$Q$9="学連登録（大学等）","22"&amp;E37,"11"&amp;E37))))</f>
      </c>
      <c r="B37">
        <f>IF('申込一覧'!C54="","",'申込一覧'!C54&amp;"　"&amp;'申込一覧'!D54&amp;IF('申込一覧'!G54="","","("&amp;RIGHT('申込一覧'!G54,2)&amp;")"))</f>
      </c>
      <c r="C37">
        <f>IF('申込一覧'!E54="","",'申込一覧'!E54&amp;" "&amp;'申込一覧'!F54)</f>
      </c>
      <c r="D37">
        <f>IF('申込一覧'!H54="","",'申込一覧'!H54)</f>
      </c>
      <c r="E37">
        <f>IF('申込一覧'!I54="","",INDEX(RIGHT('名前'!$P$5:$P$52,2),MATCH('申込一覧'!I54,'名前'!$Q$5:$Q$52,0)))</f>
      </c>
      <c r="F37">
        <f>IF('申込一覧'!B54="","",'申込一覧'!$P$8)</f>
      </c>
      <c r="G37">
        <f>IF('申込一覧'!B54="","",0)</f>
      </c>
      <c r="H37">
        <f>IF('申込一覧'!B54="","",0)</f>
      </c>
      <c r="I37">
        <f>IF('申込一覧'!B54="","",'申込一覧'!B54)</f>
      </c>
      <c r="J37">
        <f>IF('申込一覧'!J54="","",INDEX('名前'!$L$4:$L$46,MATCH('申込一覧'!J54,'名前'!$M$4:$M$46,0))&amp;" "&amp;IF('申込一覧'!S54=1,RIGHTB(10000000+'申込一覧'!K54,7),IF('申込一覧'!S54=2,RIGHTB(100000+'申込一覧'!K54,5),"")))</f>
      </c>
      <c r="K37">
        <f>IF('申込一覧'!N54="","",INDEX('名前'!$L$4:$L$46,MATCH('申込一覧'!N54,'名前'!$M$4:$M$46,0))&amp;" "&amp;IF('申込一覧'!T54=1,RIGHTB(10000000+'申込一覧'!O54,7),IF('申込一覧'!T54=2,RIGHTB(100000+'申込一覧'!O54,5),"")))</f>
      </c>
      <c r="M37">
        <f>IF('申込一覧'!B54="","",'申込一覧'!H54*10000+'申込一覧'!B54)</f>
      </c>
    </row>
    <row r="38" spans="1:13" ht="13.5">
      <c r="A38">
        <f>IF('申込一覧'!B55="","",'申込一覧'!H55*10000+'申込一覧'!B55&amp;IF('申込一覧'!$Q$9="高校","33"&amp;E38,IF('申込一覧'!$Q$9="中学","55"&amp;E38,IF('申込一覧'!$Q$9="学連登録（大学等）","22"&amp;E38,"11"&amp;E38))))</f>
      </c>
      <c r="B38">
        <f>IF('申込一覧'!C55="","",'申込一覧'!C55&amp;"　"&amp;'申込一覧'!D55&amp;IF('申込一覧'!G55="","","("&amp;RIGHT('申込一覧'!G55,2)&amp;")"))</f>
      </c>
      <c r="C38">
        <f>IF('申込一覧'!E55="","",'申込一覧'!E55&amp;" "&amp;'申込一覧'!F55)</f>
      </c>
      <c r="D38">
        <f>IF('申込一覧'!H55="","",'申込一覧'!H55)</f>
      </c>
      <c r="E38">
        <f>IF('申込一覧'!I55="","",INDEX(RIGHT('名前'!$P$5:$P$52,2),MATCH('申込一覧'!I55,'名前'!$Q$5:$Q$52,0)))</f>
      </c>
      <c r="F38">
        <f>IF('申込一覧'!B55="","",'申込一覧'!$P$8)</f>
      </c>
      <c r="G38">
        <f>IF('申込一覧'!B55="","",0)</f>
      </c>
      <c r="H38">
        <f>IF('申込一覧'!B55="","",0)</f>
      </c>
      <c r="I38">
        <f>IF('申込一覧'!B55="","",'申込一覧'!B55)</f>
      </c>
      <c r="J38">
        <f>IF('申込一覧'!J55="","",INDEX('名前'!$L$4:$L$46,MATCH('申込一覧'!J55,'名前'!$M$4:$M$46,0))&amp;" "&amp;IF('申込一覧'!S55=1,RIGHTB(10000000+'申込一覧'!K55,7),IF('申込一覧'!S55=2,RIGHTB(100000+'申込一覧'!K55,5),"")))</f>
      </c>
      <c r="K38">
        <f>IF('申込一覧'!N55="","",INDEX('名前'!$L$4:$L$46,MATCH('申込一覧'!N55,'名前'!$M$4:$M$46,0))&amp;" "&amp;IF('申込一覧'!T55=1,RIGHTB(10000000+'申込一覧'!O55,7),IF('申込一覧'!T55=2,RIGHTB(100000+'申込一覧'!O55,5),"")))</f>
      </c>
      <c r="M38">
        <f>IF('申込一覧'!B55="","",'申込一覧'!H55*10000+'申込一覧'!B55)</f>
      </c>
    </row>
    <row r="39" spans="1:13" ht="13.5">
      <c r="A39">
        <f>IF('申込一覧'!B56="","",'申込一覧'!H56*10000+'申込一覧'!B56&amp;IF('申込一覧'!$Q$9="高校","33"&amp;E39,IF('申込一覧'!$Q$9="中学","55"&amp;E39,IF('申込一覧'!$Q$9="学連登録（大学等）","22"&amp;E39,"11"&amp;E39))))</f>
      </c>
      <c r="B39">
        <f>IF('申込一覧'!C56="","",'申込一覧'!C56&amp;"　"&amp;'申込一覧'!D56&amp;IF('申込一覧'!G56="","","("&amp;RIGHT('申込一覧'!G56,2)&amp;")"))</f>
      </c>
      <c r="C39">
        <f>IF('申込一覧'!E56="","",'申込一覧'!E56&amp;" "&amp;'申込一覧'!F56)</f>
      </c>
      <c r="D39">
        <f>IF('申込一覧'!H56="","",'申込一覧'!H56)</f>
      </c>
      <c r="E39">
        <f>IF('申込一覧'!I56="","",INDEX(RIGHT('名前'!$P$5:$P$52,2),MATCH('申込一覧'!I56,'名前'!$Q$5:$Q$52,0)))</f>
      </c>
      <c r="F39">
        <f>IF('申込一覧'!B56="","",'申込一覧'!$P$8)</f>
      </c>
      <c r="G39">
        <f>IF('申込一覧'!B56="","",0)</f>
      </c>
      <c r="H39">
        <f>IF('申込一覧'!B56="","",0)</f>
      </c>
      <c r="I39">
        <f>IF('申込一覧'!B56="","",'申込一覧'!B56)</f>
      </c>
      <c r="J39">
        <f>IF('申込一覧'!J56="","",INDEX('名前'!$L$4:$L$46,MATCH('申込一覧'!J56,'名前'!$M$4:$M$46,0))&amp;" "&amp;IF('申込一覧'!S56=1,RIGHTB(10000000+'申込一覧'!K56,7),IF('申込一覧'!S56=2,RIGHTB(100000+'申込一覧'!K56,5),"")))</f>
      </c>
      <c r="K39">
        <f>IF('申込一覧'!N56="","",INDEX('名前'!$L$4:$L$46,MATCH('申込一覧'!N56,'名前'!$M$4:$M$46,0))&amp;" "&amp;IF('申込一覧'!T56=1,RIGHTB(10000000+'申込一覧'!O56,7),IF('申込一覧'!T56=2,RIGHTB(100000+'申込一覧'!O56,5),"")))</f>
      </c>
      <c r="M39">
        <f>IF('申込一覧'!B56="","",'申込一覧'!H56*10000+'申込一覧'!B56)</f>
      </c>
    </row>
    <row r="40" spans="1:13" ht="13.5">
      <c r="A40">
        <f>IF('申込一覧'!B57="","",'申込一覧'!H57*10000+'申込一覧'!B57&amp;IF('申込一覧'!$Q$9="高校","33"&amp;E40,IF('申込一覧'!$Q$9="中学","55"&amp;E40,IF('申込一覧'!$Q$9="学連登録（大学等）","22"&amp;E40,"11"&amp;E40))))</f>
      </c>
      <c r="B40">
        <f>IF('申込一覧'!C57="","",'申込一覧'!C57&amp;"　"&amp;'申込一覧'!D57&amp;IF('申込一覧'!G57="","","("&amp;RIGHT('申込一覧'!G57,2)&amp;")"))</f>
      </c>
      <c r="C40">
        <f>IF('申込一覧'!E57="","",'申込一覧'!E57&amp;" "&amp;'申込一覧'!F57)</f>
      </c>
      <c r="D40">
        <f>IF('申込一覧'!H57="","",'申込一覧'!H57)</f>
      </c>
      <c r="E40">
        <f>IF('申込一覧'!I57="","",INDEX(RIGHT('名前'!$P$5:$P$52,2),MATCH('申込一覧'!I57,'名前'!$Q$5:$Q$52,0)))</f>
      </c>
      <c r="F40">
        <f>IF('申込一覧'!B57="","",'申込一覧'!$P$8)</f>
      </c>
      <c r="G40">
        <f>IF('申込一覧'!B57="","",0)</f>
      </c>
      <c r="H40">
        <f>IF('申込一覧'!B57="","",0)</f>
      </c>
      <c r="I40">
        <f>IF('申込一覧'!B57="","",'申込一覧'!B57)</f>
      </c>
      <c r="J40">
        <f>IF('申込一覧'!J57="","",INDEX('名前'!$L$4:$L$46,MATCH('申込一覧'!J57,'名前'!$M$4:$M$46,0))&amp;" "&amp;IF('申込一覧'!S57=1,RIGHTB(10000000+'申込一覧'!K57,7),IF('申込一覧'!S57=2,RIGHTB(100000+'申込一覧'!K57,5),"")))</f>
      </c>
      <c r="K40">
        <f>IF('申込一覧'!N57="","",INDEX('名前'!$L$4:$L$46,MATCH('申込一覧'!N57,'名前'!$M$4:$M$46,0))&amp;" "&amp;IF('申込一覧'!T57=1,RIGHTB(10000000+'申込一覧'!O57,7),IF('申込一覧'!T57=2,RIGHTB(100000+'申込一覧'!O57,5),"")))</f>
      </c>
      <c r="M40">
        <f>IF('申込一覧'!B57="","",'申込一覧'!H57*10000+'申込一覧'!B57)</f>
      </c>
    </row>
    <row r="41" spans="1:13" ht="13.5">
      <c r="A41">
        <f>IF('申込一覧'!B58="","",'申込一覧'!H58*10000+'申込一覧'!B58&amp;IF('申込一覧'!$Q$9="高校","33"&amp;E41,IF('申込一覧'!$Q$9="中学","55"&amp;E41,IF('申込一覧'!$Q$9="学連登録（大学等）","22"&amp;E41,"11"&amp;E41))))</f>
      </c>
      <c r="B41">
        <f>IF('申込一覧'!C58="","",'申込一覧'!C58&amp;"　"&amp;'申込一覧'!D58&amp;IF('申込一覧'!G58="","","("&amp;RIGHT('申込一覧'!G58,2)&amp;")"))</f>
      </c>
      <c r="C41">
        <f>IF('申込一覧'!E58="","",'申込一覧'!E58&amp;" "&amp;'申込一覧'!F58)</f>
      </c>
      <c r="D41">
        <f>IF('申込一覧'!H58="","",'申込一覧'!H58)</f>
      </c>
      <c r="E41">
        <f>IF('申込一覧'!I58="","",INDEX(RIGHT('名前'!$P$5:$P$52,2),MATCH('申込一覧'!I58,'名前'!$Q$5:$Q$52,0)))</f>
      </c>
      <c r="F41">
        <f>IF('申込一覧'!B58="","",'申込一覧'!$P$8)</f>
      </c>
      <c r="G41">
        <f>IF('申込一覧'!B58="","",0)</f>
      </c>
      <c r="H41">
        <f>IF('申込一覧'!B58="","",0)</f>
      </c>
      <c r="I41">
        <f>IF('申込一覧'!B58="","",'申込一覧'!B58)</f>
      </c>
      <c r="J41">
        <f>IF('申込一覧'!J58="","",INDEX('名前'!$L$4:$L$46,MATCH('申込一覧'!J58,'名前'!$M$4:$M$46,0))&amp;" "&amp;IF('申込一覧'!S58=1,RIGHTB(10000000+'申込一覧'!K58,7),IF('申込一覧'!S58=2,RIGHTB(100000+'申込一覧'!K58,5),"")))</f>
      </c>
      <c r="K41">
        <f>IF('申込一覧'!N58="","",INDEX('名前'!$L$4:$L$46,MATCH('申込一覧'!N58,'名前'!$M$4:$M$46,0))&amp;" "&amp;IF('申込一覧'!T58=1,RIGHTB(10000000+'申込一覧'!O58,7),IF('申込一覧'!T58=2,RIGHTB(100000+'申込一覧'!O58,5),"")))</f>
      </c>
      <c r="M41">
        <f>IF('申込一覧'!B58="","",'申込一覧'!H58*10000+'申込一覧'!B58)</f>
      </c>
    </row>
    <row r="42" spans="1:13" ht="13.5">
      <c r="A42">
        <f>IF('申込一覧'!B59="","",'申込一覧'!H59*10000+'申込一覧'!B59&amp;IF('申込一覧'!$Q$9="高校","33"&amp;E42,IF('申込一覧'!$Q$9="中学","55"&amp;E42,IF('申込一覧'!$Q$9="学連登録（大学等）","22"&amp;E42,"11"&amp;E42))))</f>
      </c>
      <c r="B42">
        <f>IF('申込一覧'!C59="","",'申込一覧'!C59&amp;"　"&amp;'申込一覧'!D59&amp;IF('申込一覧'!G59="","","("&amp;RIGHT('申込一覧'!G59,2)&amp;")"))</f>
      </c>
      <c r="C42">
        <f>IF('申込一覧'!E59="","",'申込一覧'!E59&amp;" "&amp;'申込一覧'!F59)</f>
      </c>
      <c r="D42">
        <f>IF('申込一覧'!H59="","",'申込一覧'!H59)</f>
      </c>
      <c r="E42">
        <f>IF('申込一覧'!I59="","",INDEX(RIGHT('名前'!$P$5:$P$52,2),MATCH('申込一覧'!I59,'名前'!$Q$5:$Q$52,0)))</f>
      </c>
      <c r="F42">
        <f>IF('申込一覧'!B59="","",'申込一覧'!$P$8)</f>
      </c>
      <c r="G42">
        <f>IF('申込一覧'!B59="","",0)</f>
      </c>
      <c r="H42">
        <f>IF('申込一覧'!B59="","",0)</f>
      </c>
      <c r="I42">
        <f>IF('申込一覧'!B59="","",'申込一覧'!B59)</f>
      </c>
      <c r="J42">
        <f>IF('申込一覧'!J59="","",INDEX('名前'!$L$4:$L$46,MATCH('申込一覧'!J59,'名前'!$M$4:$M$46,0))&amp;" "&amp;IF('申込一覧'!S59=1,RIGHTB(10000000+'申込一覧'!K59,7),IF('申込一覧'!S59=2,RIGHTB(100000+'申込一覧'!K59,5),"")))</f>
      </c>
      <c r="K42">
        <f>IF('申込一覧'!N59="","",INDEX('名前'!$L$4:$L$46,MATCH('申込一覧'!N59,'名前'!$M$4:$M$46,0))&amp;" "&amp;IF('申込一覧'!T59=1,RIGHTB(10000000+'申込一覧'!O59,7),IF('申込一覧'!T59=2,RIGHTB(100000+'申込一覧'!O59,5),"")))</f>
      </c>
      <c r="M42">
        <f>IF('申込一覧'!B59="","",'申込一覧'!H59*10000+'申込一覧'!B59)</f>
      </c>
    </row>
    <row r="43" spans="1:13" ht="13.5">
      <c r="A43">
        <f>IF('申込一覧'!B60="","",'申込一覧'!H60*10000+'申込一覧'!B60&amp;IF('申込一覧'!$Q$9="高校","33"&amp;E43,IF('申込一覧'!$Q$9="中学","55"&amp;E43,IF('申込一覧'!$Q$9="学連登録（大学等）","22"&amp;E43,"11"&amp;E43))))</f>
      </c>
      <c r="B43">
        <f>IF('申込一覧'!C60="","",'申込一覧'!C60&amp;"　"&amp;'申込一覧'!D60&amp;IF('申込一覧'!G60="","","("&amp;RIGHT('申込一覧'!G60,2)&amp;")"))</f>
      </c>
      <c r="C43">
        <f>IF('申込一覧'!E60="","",'申込一覧'!E60&amp;" "&amp;'申込一覧'!F60)</f>
      </c>
      <c r="D43">
        <f>IF('申込一覧'!H60="","",'申込一覧'!H60)</f>
      </c>
      <c r="E43">
        <f>IF('申込一覧'!I60="","",INDEX(RIGHT('名前'!$P$5:$P$52,2),MATCH('申込一覧'!I60,'名前'!$Q$5:$Q$52,0)))</f>
      </c>
      <c r="F43">
        <f>IF('申込一覧'!B60="","",'申込一覧'!$P$8)</f>
      </c>
      <c r="G43">
        <f>IF('申込一覧'!B60="","",0)</f>
      </c>
      <c r="H43">
        <f>IF('申込一覧'!B60="","",0)</f>
      </c>
      <c r="I43">
        <f>IF('申込一覧'!B60="","",'申込一覧'!B60)</f>
      </c>
      <c r="J43">
        <f>IF('申込一覧'!J60="","",INDEX('名前'!$L$4:$L$46,MATCH('申込一覧'!J60,'名前'!$M$4:$M$46,0))&amp;" "&amp;IF('申込一覧'!S60=1,RIGHTB(10000000+'申込一覧'!K60,7),IF('申込一覧'!S60=2,RIGHTB(100000+'申込一覧'!K60,5),"")))</f>
      </c>
      <c r="K43">
        <f>IF('申込一覧'!N60="","",INDEX('名前'!$L$4:$L$46,MATCH('申込一覧'!N60,'名前'!$M$4:$M$46,0))&amp;" "&amp;IF('申込一覧'!T60=1,RIGHTB(10000000+'申込一覧'!O60,7),IF('申込一覧'!T60=2,RIGHTB(100000+'申込一覧'!O60,5),"")))</f>
      </c>
      <c r="M43">
        <f>IF('申込一覧'!B60="","",'申込一覧'!H60*10000+'申込一覧'!B60)</f>
      </c>
    </row>
    <row r="44" spans="1:13" ht="13.5">
      <c r="A44">
        <f>IF('申込一覧'!B61="","",'申込一覧'!H61*10000+'申込一覧'!B61&amp;IF('申込一覧'!$Q$9="高校","33"&amp;E44,IF('申込一覧'!$Q$9="中学","55"&amp;E44,IF('申込一覧'!$Q$9="学連登録（大学等）","22"&amp;E44,"11"&amp;E44))))</f>
      </c>
      <c r="B44">
        <f>IF('申込一覧'!C61="","",'申込一覧'!C61&amp;"　"&amp;'申込一覧'!D61&amp;IF('申込一覧'!G61="","","("&amp;RIGHT('申込一覧'!G61,2)&amp;")"))</f>
      </c>
      <c r="C44">
        <f>IF('申込一覧'!E61="","",'申込一覧'!E61&amp;" "&amp;'申込一覧'!F61)</f>
      </c>
      <c r="D44">
        <f>IF('申込一覧'!H61="","",'申込一覧'!H61)</f>
      </c>
      <c r="E44">
        <f>IF('申込一覧'!I61="","",INDEX(RIGHT('名前'!$P$5:$P$52,2),MATCH('申込一覧'!I61,'名前'!$Q$5:$Q$52,0)))</f>
      </c>
      <c r="F44">
        <f>IF('申込一覧'!B61="","",'申込一覧'!$P$8)</f>
      </c>
      <c r="G44">
        <f>IF('申込一覧'!B61="","",0)</f>
      </c>
      <c r="H44">
        <f>IF('申込一覧'!B61="","",0)</f>
      </c>
      <c r="I44">
        <f>IF('申込一覧'!B61="","",'申込一覧'!B61)</f>
      </c>
      <c r="J44">
        <f>IF('申込一覧'!J61="","",INDEX('名前'!$L$4:$L$46,MATCH('申込一覧'!J61,'名前'!$M$4:$M$46,0))&amp;" "&amp;IF('申込一覧'!S61=1,RIGHTB(10000000+'申込一覧'!K61,7),IF('申込一覧'!S61=2,RIGHTB(100000+'申込一覧'!K61,5),"")))</f>
      </c>
      <c r="K44">
        <f>IF('申込一覧'!N61="","",INDEX('名前'!$L$4:$L$46,MATCH('申込一覧'!N61,'名前'!$M$4:$M$46,0))&amp;" "&amp;IF('申込一覧'!T61=1,RIGHTB(10000000+'申込一覧'!O61,7),IF('申込一覧'!T61=2,RIGHTB(100000+'申込一覧'!O61,5),"")))</f>
      </c>
      <c r="M44">
        <f>IF('申込一覧'!B61="","",'申込一覧'!H61*10000+'申込一覧'!B61)</f>
      </c>
    </row>
    <row r="45" spans="1:13" ht="13.5">
      <c r="A45">
        <f>IF('申込一覧'!B62="","",'申込一覧'!H62*10000+'申込一覧'!B62&amp;IF('申込一覧'!$Q$9="高校","33"&amp;E45,IF('申込一覧'!$Q$9="中学","55"&amp;E45,IF('申込一覧'!$Q$9="学連登録（大学等）","22"&amp;E45,"11"&amp;E45))))</f>
      </c>
      <c r="B45">
        <f>IF('申込一覧'!C62="","",'申込一覧'!C62&amp;"　"&amp;'申込一覧'!D62&amp;IF('申込一覧'!G62="","","("&amp;RIGHT('申込一覧'!G62,2)&amp;")"))</f>
      </c>
      <c r="C45">
        <f>IF('申込一覧'!E62="","",'申込一覧'!E62&amp;" "&amp;'申込一覧'!F62)</f>
      </c>
      <c r="D45">
        <f>IF('申込一覧'!H62="","",'申込一覧'!H62)</f>
      </c>
      <c r="E45">
        <f>IF('申込一覧'!I62="","",INDEX(RIGHT('名前'!$P$5:$P$52,2),MATCH('申込一覧'!I62,'名前'!$Q$5:$Q$52,0)))</f>
      </c>
      <c r="F45">
        <f>IF('申込一覧'!B62="","",'申込一覧'!$P$8)</f>
      </c>
      <c r="G45">
        <f>IF('申込一覧'!B62="","",0)</f>
      </c>
      <c r="H45">
        <f>IF('申込一覧'!B62="","",0)</f>
      </c>
      <c r="I45">
        <f>IF('申込一覧'!B62="","",'申込一覧'!B62)</f>
      </c>
      <c r="J45">
        <f>IF('申込一覧'!J62="","",INDEX('名前'!$L$4:$L$46,MATCH('申込一覧'!J62,'名前'!$M$4:$M$46,0))&amp;" "&amp;IF('申込一覧'!S62=1,RIGHTB(10000000+'申込一覧'!K62,7),IF('申込一覧'!S62=2,RIGHTB(100000+'申込一覧'!K62,5),"")))</f>
      </c>
      <c r="K45">
        <f>IF('申込一覧'!N62="","",INDEX('名前'!$L$4:$L$46,MATCH('申込一覧'!N62,'名前'!$M$4:$M$46,0))&amp;" "&amp;IF('申込一覧'!T62=1,RIGHTB(10000000+'申込一覧'!O62,7),IF('申込一覧'!T62=2,RIGHTB(100000+'申込一覧'!O62,5),"")))</f>
      </c>
      <c r="M45">
        <f>IF('申込一覧'!B62="","",'申込一覧'!H62*10000+'申込一覧'!B62)</f>
      </c>
    </row>
    <row r="46" spans="1:13" ht="13.5">
      <c r="A46">
        <f>IF('申込一覧'!B63="","",'申込一覧'!H63*10000+'申込一覧'!B63&amp;IF('申込一覧'!$Q$9="高校","33"&amp;E46,IF('申込一覧'!$Q$9="中学","55"&amp;E46,IF('申込一覧'!$Q$9="学連登録（大学等）","22"&amp;E46,"11"&amp;E46))))</f>
      </c>
      <c r="B46">
        <f>IF('申込一覧'!C63="","",'申込一覧'!C63&amp;"　"&amp;'申込一覧'!D63&amp;IF('申込一覧'!G63="","","("&amp;RIGHT('申込一覧'!G63,2)&amp;")"))</f>
      </c>
      <c r="C46">
        <f>IF('申込一覧'!E63="","",'申込一覧'!E63&amp;" "&amp;'申込一覧'!F63)</f>
      </c>
      <c r="D46">
        <f>IF('申込一覧'!H63="","",'申込一覧'!H63)</f>
      </c>
      <c r="E46">
        <f>IF('申込一覧'!I63="","",INDEX(RIGHT('名前'!$P$5:$P$52,2),MATCH('申込一覧'!I63,'名前'!$Q$5:$Q$52,0)))</f>
      </c>
      <c r="F46">
        <f>IF('申込一覧'!B63="","",'申込一覧'!$P$8)</f>
      </c>
      <c r="G46">
        <f>IF('申込一覧'!B63="","",0)</f>
      </c>
      <c r="H46">
        <f>IF('申込一覧'!B63="","",0)</f>
      </c>
      <c r="I46">
        <f>IF('申込一覧'!B63="","",'申込一覧'!B63)</f>
      </c>
      <c r="J46">
        <f>IF('申込一覧'!J63="","",INDEX('名前'!$L$4:$L$46,MATCH('申込一覧'!J63,'名前'!$M$4:$M$46,0))&amp;" "&amp;IF('申込一覧'!S63=1,RIGHTB(10000000+'申込一覧'!K63,7),IF('申込一覧'!S63=2,RIGHTB(100000+'申込一覧'!K63,5),"")))</f>
      </c>
      <c r="K46">
        <f>IF('申込一覧'!N63="","",INDEX('名前'!$L$4:$L$46,MATCH('申込一覧'!N63,'名前'!$M$4:$M$46,0))&amp;" "&amp;IF('申込一覧'!T63=1,RIGHTB(10000000+'申込一覧'!O63,7),IF('申込一覧'!T63=2,RIGHTB(100000+'申込一覧'!O63,5),"")))</f>
      </c>
      <c r="M46">
        <f>IF('申込一覧'!B63="","",'申込一覧'!H63*10000+'申込一覧'!B63)</f>
      </c>
    </row>
    <row r="47" spans="1:13" ht="13.5">
      <c r="A47">
        <f>IF('申込一覧'!B64="","",'申込一覧'!H64*10000+'申込一覧'!B64&amp;IF('申込一覧'!$Q$9="高校","33"&amp;E47,IF('申込一覧'!$Q$9="中学","55"&amp;E47,IF('申込一覧'!$Q$9="学連登録（大学等）","22"&amp;E47,"11"&amp;E47))))</f>
      </c>
      <c r="B47">
        <f>IF('申込一覧'!C64="","",'申込一覧'!C64&amp;"　"&amp;'申込一覧'!D64&amp;IF('申込一覧'!G64="","","("&amp;RIGHT('申込一覧'!G64,2)&amp;")"))</f>
      </c>
      <c r="C47">
        <f>IF('申込一覧'!E64="","",'申込一覧'!E64&amp;" "&amp;'申込一覧'!F64)</f>
      </c>
      <c r="D47">
        <f>IF('申込一覧'!H64="","",'申込一覧'!H64)</f>
      </c>
      <c r="E47">
        <f>IF('申込一覧'!I64="","",INDEX(RIGHT('名前'!$P$5:$P$52,2),MATCH('申込一覧'!I64,'名前'!$Q$5:$Q$52,0)))</f>
      </c>
      <c r="F47">
        <f>IF('申込一覧'!B64="","",'申込一覧'!$P$8)</f>
      </c>
      <c r="G47">
        <f>IF('申込一覧'!B64="","",0)</f>
      </c>
      <c r="H47">
        <f>IF('申込一覧'!B64="","",0)</f>
      </c>
      <c r="I47">
        <f>IF('申込一覧'!B64="","",'申込一覧'!B64)</f>
      </c>
      <c r="J47">
        <f>IF('申込一覧'!J64="","",INDEX('名前'!$L$4:$L$46,MATCH('申込一覧'!J64,'名前'!$M$4:$M$46,0))&amp;" "&amp;IF('申込一覧'!S64=1,RIGHTB(10000000+'申込一覧'!K64,7),IF('申込一覧'!S64=2,RIGHTB(100000+'申込一覧'!K64,5),"")))</f>
      </c>
      <c r="K47">
        <f>IF('申込一覧'!N64="","",INDEX('名前'!$L$4:$L$46,MATCH('申込一覧'!N64,'名前'!$M$4:$M$46,0))&amp;" "&amp;IF('申込一覧'!T64=1,RIGHTB(10000000+'申込一覧'!O64,7),IF('申込一覧'!T64=2,RIGHTB(100000+'申込一覧'!O64,5),"")))</f>
      </c>
      <c r="M47">
        <f>IF('申込一覧'!B64="","",'申込一覧'!H64*10000+'申込一覧'!B64)</f>
      </c>
    </row>
    <row r="48" spans="1:13" ht="13.5">
      <c r="A48">
        <f>IF('申込一覧'!B65="","",'申込一覧'!H65*10000+'申込一覧'!B65&amp;IF('申込一覧'!$Q$9="高校","33"&amp;E48,IF('申込一覧'!$Q$9="中学","55"&amp;E48,IF('申込一覧'!$Q$9="学連登録（大学等）","22"&amp;E48,"11"&amp;E48))))</f>
      </c>
      <c r="B48">
        <f>IF('申込一覧'!C65="","",'申込一覧'!C65&amp;"　"&amp;'申込一覧'!D65&amp;IF('申込一覧'!G65="","","("&amp;RIGHT('申込一覧'!G65,2)&amp;")"))</f>
      </c>
      <c r="C48">
        <f>IF('申込一覧'!E65="","",'申込一覧'!E65&amp;" "&amp;'申込一覧'!F65)</f>
      </c>
      <c r="D48">
        <f>IF('申込一覧'!H65="","",'申込一覧'!H65)</f>
      </c>
      <c r="E48">
        <f>IF('申込一覧'!I65="","",INDEX(RIGHT('名前'!$P$5:$P$52,2),MATCH('申込一覧'!I65,'名前'!$Q$5:$Q$52,0)))</f>
      </c>
      <c r="F48">
        <f>IF('申込一覧'!B65="","",'申込一覧'!$P$8)</f>
      </c>
      <c r="G48">
        <f>IF('申込一覧'!B65="","",0)</f>
      </c>
      <c r="H48">
        <f>IF('申込一覧'!B65="","",0)</f>
      </c>
      <c r="I48">
        <f>IF('申込一覧'!B65="","",'申込一覧'!B65)</f>
      </c>
      <c r="J48">
        <f>IF('申込一覧'!J65="","",INDEX('名前'!$L$4:$L$46,MATCH('申込一覧'!J65,'名前'!$M$4:$M$46,0))&amp;" "&amp;IF('申込一覧'!S65=1,RIGHTB(10000000+'申込一覧'!K65,7),IF('申込一覧'!S65=2,RIGHTB(100000+'申込一覧'!K65,5),"")))</f>
      </c>
      <c r="K48">
        <f>IF('申込一覧'!N65="","",INDEX('名前'!$L$4:$L$46,MATCH('申込一覧'!N65,'名前'!$M$4:$M$46,0))&amp;" "&amp;IF('申込一覧'!T65=1,RIGHTB(10000000+'申込一覧'!O65,7),IF('申込一覧'!T65=2,RIGHTB(100000+'申込一覧'!O65,5),"")))</f>
      </c>
      <c r="M48">
        <f>IF('申込一覧'!B65="","",'申込一覧'!H65*10000+'申込一覧'!B65)</f>
      </c>
    </row>
    <row r="49" spans="1:13" ht="13.5">
      <c r="A49">
        <f>IF('申込一覧'!B66="","",'申込一覧'!H66*10000+'申込一覧'!B66&amp;IF('申込一覧'!$Q$9="高校","33"&amp;E49,IF('申込一覧'!$Q$9="中学","55"&amp;E49,IF('申込一覧'!$Q$9="学連登録（大学等）","22"&amp;E49,"11"&amp;E49))))</f>
      </c>
      <c r="B49">
        <f>IF('申込一覧'!C66="","",'申込一覧'!C66&amp;"　"&amp;'申込一覧'!D66&amp;IF('申込一覧'!G66="","","("&amp;RIGHT('申込一覧'!G66,2)&amp;")"))</f>
      </c>
      <c r="C49">
        <f>IF('申込一覧'!E66="","",'申込一覧'!E66&amp;" "&amp;'申込一覧'!F66)</f>
      </c>
      <c r="D49">
        <f>IF('申込一覧'!H66="","",'申込一覧'!H66)</f>
      </c>
      <c r="E49">
        <f>IF('申込一覧'!I66="","",INDEX(RIGHT('名前'!$P$5:$P$52,2),MATCH('申込一覧'!I66,'名前'!$Q$5:$Q$52,0)))</f>
      </c>
      <c r="F49">
        <f>IF('申込一覧'!B66="","",'申込一覧'!$P$8)</f>
      </c>
      <c r="G49">
        <f>IF('申込一覧'!B66="","",0)</f>
      </c>
      <c r="H49">
        <f>IF('申込一覧'!B66="","",0)</f>
      </c>
      <c r="I49">
        <f>IF('申込一覧'!B66="","",'申込一覧'!B66)</f>
      </c>
      <c r="J49">
        <f>IF('申込一覧'!J66="","",INDEX('名前'!$L$4:$L$46,MATCH('申込一覧'!J66,'名前'!$M$4:$M$46,0))&amp;" "&amp;IF('申込一覧'!S66=1,RIGHTB(10000000+'申込一覧'!K66,7),IF('申込一覧'!S66=2,RIGHTB(100000+'申込一覧'!K66,5),"")))</f>
      </c>
      <c r="K49">
        <f>IF('申込一覧'!N66="","",INDEX('名前'!$L$4:$L$46,MATCH('申込一覧'!N66,'名前'!$M$4:$M$46,0))&amp;" "&amp;IF('申込一覧'!T66=1,RIGHTB(10000000+'申込一覧'!O66,7),IF('申込一覧'!T66=2,RIGHTB(100000+'申込一覧'!O66,5),"")))</f>
      </c>
      <c r="M49">
        <f>IF('申込一覧'!B66="","",'申込一覧'!H66*10000+'申込一覧'!B66)</f>
      </c>
    </row>
    <row r="50" spans="1:13" ht="13.5">
      <c r="A50">
        <f>IF('申込一覧'!B67="","",'申込一覧'!H67*10000+'申込一覧'!B67&amp;IF('申込一覧'!$Q$9="高校","33"&amp;E50,IF('申込一覧'!$Q$9="中学","55"&amp;E50,IF('申込一覧'!$Q$9="学連登録（大学等）","22"&amp;E50,"11"&amp;E50))))</f>
      </c>
      <c r="B50">
        <f>IF('申込一覧'!C67="","",'申込一覧'!C67&amp;"　"&amp;'申込一覧'!D67&amp;IF('申込一覧'!G67="","","("&amp;RIGHT('申込一覧'!G67,2)&amp;")"))</f>
      </c>
      <c r="C50">
        <f>IF('申込一覧'!E67="","",'申込一覧'!E67&amp;" "&amp;'申込一覧'!F67)</f>
      </c>
      <c r="D50">
        <f>IF('申込一覧'!H67="","",'申込一覧'!H67)</f>
      </c>
      <c r="E50">
        <f>IF('申込一覧'!I67="","",INDEX(RIGHT('名前'!$P$5:$P$52,2),MATCH('申込一覧'!I67,'名前'!$Q$5:$Q$52,0)))</f>
      </c>
      <c r="F50">
        <f>IF('申込一覧'!B67="","",'申込一覧'!$P$8)</f>
      </c>
      <c r="G50">
        <f>IF('申込一覧'!B67="","",0)</f>
      </c>
      <c r="H50">
        <f>IF('申込一覧'!B67="","",0)</f>
      </c>
      <c r="I50">
        <f>IF('申込一覧'!B67="","",'申込一覧'!B67)</f>
      </c>
      <c r="J50">
        <f>IF('申込一覧'!J67="","",INDEX('名前'!$L$4:$L$46,MATCH('申込一覧'!J67,'名前'!$M$4:$M$46,0))&amp;" "&amp;IF('申込一覧'!S67=1,RIGHTB(10000000+'申込一覧'!K67,7),IF('申込一覧'!S67=2,RIGHTB(100000+'申込一覧'!K67,5),"")))</f>
      </c>
      <c r="K50">
        <f>IF('申込一覧'!N67="","",INDEX('名前'!$L$4:$L$46,MATCH('申込一覧'!N67,'名前'!$M$4:$M$46,0))&amp;" "&amp;IF('申込一覧'!T67=1,RIGHTB(10000000+'申込一覧'!O67,7),IF('申込一覧'!T67=2,RIGHTB(100000+'申込一覧'!O67,5),"")))</f>
      </c>
      <c r="M50">
        <f>IF('申込一覧'!B67="","",'申込一覧'!H67*10000+'申込一覧'!B67)</f>
      </c>
    </row>
    <row r="51" spans="1:13" ht="13.5">
      <c r="A51">
        <f>IF('申込一覧'!B68="","",'申込一覧'!H68*10000+'申込一覧'!B68&amp;IF('申込一覧'!$Q$9="高校","33"&amp;E51,IF('申込一覧'!$Q$9="中学","55"&amp;E51,IF('申込一覧'!$Q$9="学連登録（大学等）","22"&amp;E51,"11"&amp;E51))))</f>
      </c>
      <c r="B51">
        <f>IF('申込一覧'!C68="","",'申込一覧'!C68&amp;"　"&amp;'申込一覧'!D68&amp;IF('申込一覧'!G68="","","("&amp;RIGHT('申込一覧'!G68,2)&amp;")"))</f>
      </c>
      <c r="C51">
        <f>IF('申込一覧'!E68="","",'申込一覧'!E68&amp;" "&amp;'申込一覧'!F68)</f>
      </c>
      <c r="D51">
        <f>IF('申込一覧'!H68="","",'申込一覧'!H68)</f>
      </c>
      <c r="E51">
        <f>IF('申込一覧'!I68="","",INDEX(RIGHT('名前'!$P$5:$P$52,2),MATCH('申込一覧'!I68,'名前'!$Q$5:$Q$52,0)))</f>
      </c>
      <c r="F51">
        <f>IF('申込一覧'!B68="","",'申込一覧'!$P$8)</f>
      </c>
      <c r="G51">
        <f>IF('申込一覧'!B68="","",0)</f>
      </c>
      <c r="H51">
        <f>IF('申込一覧'!B68="","",0)</f>
      </c>
      <c r="I51">
        <f>IF('申込一覧'!B68="","",'申込一覧'!B68)</f>
      </c>
      <c r="J51">
        <f>IF('申込一覧'!J68="","",INDEX('名前'!$L$4:$L$46,MATCH('申込一覧'!J68,'名前'!$M$4:$M$46,0))&amp;" "&amp;IF('申込一覧'!S68=1,RIGHTB(10000000+'申込一覧'!K68,7),IF('申込一覧'!S68=2,RIGHTB(100000+'申込一覧'!K68,5),"")))</f>
      </c>
      <c r="K51">
        <f>IF('申込一覧'!N68="","",INDEX('名前'!$L$4:$L$46,MATCH('申込一覧'!N68,'名前'!$M$4:$M$46,0))&amp;" "&amp;IF('申込一覧'!T68=1,RIGHTB(10000000+'申込一覧'!O68,7),IF('申込一覧'!T68=2,RIGHTB(100000+'申込一覧'!O68,5),"")))</f>
      </c>
      <c r="M51">
        <f>IF('申込一覧'!B68="","",'申込一覧'!H68*10000+'申込一覧'!B68)</f>
      </c>
    </row>
    <row r="52" spans="1:13" ht="13.5">
      <c r="A52">
        <f>IF('申込一覧'!B69="","",'申込一覧'!H69*10000+'申込一覧'!B69&amp;IF('申込一覧'!$Q$9="高校","33"&amp;E52,IF('申込一覧'!$Q$9="中学","55"&amp;E52,IF('申込一覧'!$Q$9="学連登録（大学等）","22"&amp;E52,"11"&amp;E52))))</f>
      </c>
      <c r="B52">
        <f>IF('申込一覧'!C69="","",'申込一覧'!C69&amp;"　"&amp;'申込一覧'!D69&amp;IF('申込一覧'!G69="","","("&amp;RIGHT('申込一覧'!G69,2)&amp;")"))</f>
      </c>
      <c r="C52">
        <f>IF('申込一覧'!E69="","",'申込一覧'!E69&amp;" "&amp;'申込一覧'!F69)</f>
      </c>
      <c r="D52">
        <f>IF('申込一覧'!H69="","",'申込一覧'!H69)</f>
      </c>
      <c r="E52">
        <f>IF('申込一覧'!I69="","",INDEX(RIGHT('名前'!$P$5:$P$52,2),MATCH('申込一覧'!I69,'名前'!$Q$5:$Q$52,0)))</f>
      </c>
      <c r="F52">
        <f>IF('申込一覧'!B69="","",'申込一覧'!$P$8)</f>
      </c>
      <c r="G52">
        <f>IF('申込一覧'!B69="","",0)</f>
      </c>
      <c r="H52">
        <f>IF('申込一覧'!B69="","",0)</f>
      </c>
      <c r="I52">
        <f>IF('申込一覧'!B69="","",'申込一覧'!B69)</f>
      </c>
      <c r="J52">
        <f>IF('申込一覧'!J69="","",INDEX('名前'!$L$4:$L$46,MATCH('申込一覧'!J69,'名前'!$M$4:$M$46,0))&amp;" "&amp;IF('申込一覧'!S69=1,RIGHTB(10000000+'申込一覧'!K69,7),IF('申込一覧'!S69=2,RIGHTB(100000+'申込一覧'!K69,5),"")))</f>
      </c>
      <c r="K52">
        <f>IF('申込一覧'!N69="","",INDEX('名前'!$L$4:$L$46,MATCH('申込一覧'!N69,'名前'!$M$4:$M$46,0))&amp;" "&amp;IF('申込一覧'!T69=1,RIGHTB(10000000+'申込一覧'!O69,7),IF('申込一覧'!T69=2,RIGHTB(100000+'申込一覧'!O69,5),"")))</f>
      </c>
      <c r="M52">
        <f>IF('申込一覧'!B69="","",'申込一覧'!H69*10000+'申込一覧'!B69)</f>
      </c>
    </row>
    <row r="53" spans="1:13" ht="13.5">
      <c r="A53">
        <f>IF('申込一覧'!B70="","",'申込一覧'!H70*10000+'申込一覧'!B70&amp;IF('申込一覧'!$Q$9="高校","33"&amp;E53,IF('申込一覧'!$Q$9="中学","55"&amp;E53,IF('申込一覧'!$Q$9="学連登録（大学等）","22"&amp;E53,"11"&amp;E53))))</f>
      </c>
      <c r="B53">
        <f>IF('申込一覧'!C70="","",'申込一覧'!C70&amp;"　"&amp;'申込一覧'!D70&amp;IF('申込一覧'!G70="","","("&amp;RIGHT('申込一覧'!G70,2)&amp;")"))</f>
      </c>
      <c r="C53">
        <f>IF('申込一覧'!E70="","",'申込一覧'!E70&amp;" "&amp;'申込一覧'!F70)</f>
      </c>
      <c r="D53">
        <f>IF('申込一覧'!H70="","",'申込一覧'!H70)</f>
      </c>
      <c r="E53">
        <f>IF('申込一覧'!I70="","",INDEX(RIGHT('名前'!$P$5:$P$52,2),MATCH('申込一覧'!I70,'名前'!$Q$5:$Q$52,0)))</f>
      </c>
      <c r="F53">
        <f>IF('申込一覧'!B70="","",'申込一覧'!$P$8)</f>
      </c>
      <c r="G53">
        <f>IF('申込一覧'!B70="","",0)</f>
      </c>
      <c r="H53">
        <f>IF('申込一覧'!B70="","",0)</f>
      </c>
      <c r="I53">
        <f>IF('申込一覧'!B70="","",'申込一覧'!B70)</f>
      </c>
      <c r="J53">
        <f>IF('申込一覧'!J70="","",INDEX('名前'!$L$4:$L$46,MATCH('申込一覧'!J70,'名前'!$M$4:$M$46,0))&amp;" "&amp;IF('申込一覧'!S70=1,RIGHTB(10000000+'申込一覧'!K70,7),IF('申込一覧'!S70=2,RIGHTB(100000+'申込一覧'!K70,5),"")))</f>
      </c>
      <c r="K53">
        <f>IF('申込一覧'!N70="","",INDEX('名前'!$L$4:$L$46,MATCH('申込一覧'!N70,'名前'!$M$4:$M$46,0))&amp;" "&amp;IF('申込一覧'!T70=1,RIGHTB(10000000+'申込一覧'!O70,7),IF('申込一覧'!T70=2,RIGHTB(100000+'申込一覧'!O70,5),"")))</f>
      </c>
      <c r="M53">
        <f>IF('申込一覧'!B70="","",'申込一覧'!H70*10000+'申込一覧'!B70)</f>
      </c>
    </row>
    <row r="54" spans="1:13" ht="13.5">
      <c r="A54">
        <f>IF('申込一覧'!B71="","",'申込一覧'!H71*10000+'申込一覧'!B71&amp;IF('申込一覧'!$Q$9="高校","33"&amp;E54,IF('申込一覧'!$Q$9="中学","55"&amp;E54,IF('申込一覧'!$Q$9="学連登録（大学等）","22"&amp;E54,"11"&amp;E54))))</f>
      </c>
      <c r="B54">
        <f>IF('申込一覧'!C71="","",'申込一覧'!C71&amp;"　"&amp;'申込一覧'!D71&amp;IF('申込一覧'!G71="","","("&amp;RIGHT('申込一覧'!G71,2)&amp;")"))</f>
      </c>
      <c r="C54">
        <f>IF('申込一覧'!E71="","",'申込一覧'!E71&amp;" "&amp;'申込一覧'!F71)</f>
      </c>
      <c r="D54">
        <f>IF('申込一覧'!H71="","",'申込一覧'!H71)</f>
      </c>
      <c r="E54">
        <f>IF('申込一覧'!I71="","",INDEX(RIGHT('名前'!$P$5:$P$52,2),MATCH('申込一覧'!I71,'名前'!$Q$5:$Q$52,0)))</f>
      </c>
      <c r="F54">
        <f>IF('申込一覧'!B71="","",'申込一覧'!$P$8)</f>
      </c>
      <c r="G54">
        <f>IF('申込一覧'!B71="","",0)</f>
      </c>
      <c r="H54">
        <f>IF('申込一覧'!B71="","",0)</f>
      </c>
      <c r="I54">
        <f>IF('申込一覧'!B71="","",'申込一覧'!B71)</f>
      </c>
      <c r="J54">
        <f>IF('申込一覧'!J71="","",INDEX('名前'!$L$4:$L$46,MATCH('申込一覧'!J71,'名前'!$M$4:$M$46,0))&amp;" "&amp;IF('申込一覧'!S71=1,RIGHTB(10000000+'申込一覧'!K71,7),IF('申込一覧'!S71=2,RIGHTB(100000+'申込一覧'!K71,5),"")))</f>
      </c>
      <c r="K54">
        <f>IF('申込一覧'!N71="","",INDEX('名前'!$L$4:$L$46,MATCH('申込一覧'!N71,'名前'!$M$4:$M$46,0))&amp;" "&amp;IF('申込一覧'!T71=1,RIGHTB(10000000+'申込一覧'!O71,7),IF('申込一覧'!T71=2,RIGHTB(100000+'申込一覧'!O71,5),"")))</f>
      </c>
      <c r="M54">
        <f>IF('申込一覧'!B71="","",'申込一覧'!H71*10000+'申込一覧'!B71)</f>
      </c>
    </row>
    <row r="55" spans="1:13" ht="13.5">
      <c r="A55">
        <f>IF('申込一覧'!B72="","",'申込一覧'!H72*10000+'申込一覧'!B72&amp;IF('申込一覧'!$Q$9="高校","33"&amp;E55,IF('申込一覧'!$Q$9="中学","55"&amp;E55,IF('申込一覧'!$Q$9="学連登録（大学等）","22"&amp;E55,"11"&amp;E55))))</f>
      </c>
      <c r="B55">
        <f>IF('申込一覧'!C72="","",'申込一覧'!C72&amp;"　"&amp;'申込一覧'!D72&amp;IF('申込一覧'!G72="","","("&amp;RIGHT('申込一覧'!G72,2)&amp;")"))</f>
      </c>
      <c r="C55">
        <f>IF('申込一覧'!E72="","",'申込一覧'!E72&amp;" "&amp;'申込一覧'!F72)</f>
      </c>
      <c r="D55">
        <f>IF('申込一覧'!H72="","",'申込一覧'!H72)</f>
      </c>
      <c r="E55">
        <f>IF('申込一覧'!I72="","",INDEX(RIGHT('名前'!$P$5:$P$52,2),MATCH('申込一覧'!I72,'名前'!$Q$5:$Q$52,0)))</f>
      </c>
      <c r="F55">
        <f>IF('申込一覧'!B72="","",'申込一覧'!$P$8)</f>
      </c>
      <c r="G55">
        <f>IF('申込一覧'!B72="","",0)</f>
      </c>
      <c r="H55">
        <f>IF('申込一覧'!B72="","",0)</f>
      </c>
      <c r="I55">
        <f>IF('申込一覧'!B72="","",'申込一覧'!B72)</f>
      </c>
      <c r="J55">
        <f>IF('申込一覧'!J72="","",INDEX('名前'!$L$4:$L$46,MATCH('申込一覧'!J72,'名前'!$M$4:$M$46,0))&amp;" "&amp;IF('申込一覧'!S72=1,RIGHTB(10000000+'申込一覧'!K72,7),IF('申込一覧'!S72=2,RIGHTB(100000+'申込一覧'!K72,5),"")))</f>
      </c>
      <c r="K55">
        <f>IF('申込一覧'!N72="","",INDEX('名前'!$L$4:$L$46,MATCH('申込一覧'!N72,'名前'!$M$4:$M$46,0))&amp;" "&amp;IF('申込一覧'!T72=1,RIGHTB(10000000+'申込一覧'!O72,7),IF('申込一覧'!T72=2,RIGHTB(100000+'申込一覧'!O72,5),"")))</f>
      </c>
      <c r="M55">
        <f>IF('申込一覧'!B72="","",'申込一覧'!H72*10000+'申込一覧'!B72)</f>
      </c>
    </row>
    <row r="56" spans="1:13" ht="13.5">
      <c r="A56">
        <f>IF('申込一覧'!B73="","",'申込一覧'!H73*10000+'申込一覧'!B73&amp;IF('申込一覧'!$Q$9="高校","33"&amp;E56,IF('申込一覧'!$Q$9="中学","55"&amp;E56,IF('申込一覧'!$Q$9="学連登録（大学等）","22"&amp;E56,"11"&amp;E56))))</f>
      </c>
      <c r="B56">
        <f>IF('申込一覧'!C73="","",'申込一覧'!C73&amp;"　"&amp;'申込一覧'!D73&amp;IF('申込一覧'!G73="","","("&amp;RIGHT('申込一覧'!G73,2)&amp;")"))</f>
      </c>
      <c r="C56">
        <f>IF('申込一覧'!E73="","",'申込一覧'!E73&amp;" "&amp;'申込一覧'!F73)</f>
      </c>
      <c r="D56">
        <f>IF('申込一覧'!H73="","",'申込一覧'!H73)</f>
      </c>
      <c r="E56">
        <f>IF('申込一覧'!I73="","",INDEX(RIGHT('名前'!$P$5:$P$52,2),MATCH('申込一覧'!I73,'名前'!$Q$5:$Q$52,0)))</f>
      </c>
      <c r="F56">
        <f>IF('申込一覧'!B73="","",'申込一覧'!$P$8)</f>
      </c>
      <c r="G56">
        <f>IF('申込一覧'!B73="","",0)</f>
      </c>
      <c r="H56">
        <f>IF('申込一覧'!B73="","",0)</f>
      </c>
      <c r="I56">
        <f>IF('申込一覧'!B73="","",'申込一覧'!B73)</f>
      </c>
      <c r="J56">
        <f>IF('申込一覧'!J73="","",INDEX('名前'!$L$4:$L$46,MATCH('申込一覧'!J73,'名前'!$M$4:$M$46,0))&amp;" "&amp;IF('申込一覧'!S73=1,RIGHTB(10000000+'申込一覧'!K73,7),IF('申込一覧'!S73=2,RIGHTB(100000+'申込一覧'!K73,5),"")))</f>
      </c>
      <c r="K56">
        <f>IF('申込一覧'!N73="","",INDEX('名前'!$L$4:$L$46,MATCH('申込一覧'!N73,'名前'!$M$4:$M$46,0))&amp;" "&amp;IF('申込一覧'!T73=1,RIGHTB(10000000+'申込一覧'!O73,7),IF('申込一覧'!T73=2,RIGHTB(100000+'申込一覧'!O73,5),"")))</f>
      </c>
      <c r="M56">
        <f>IF('申込一覧'!B73="","",'申込一覧'!H73*10000+'申込一覧'!B73)</f>
      </c>
    </row>
    <row r="57" spans="1:13" ht="13.5">
      <c r="A57">
        <f>IF('申込一覧'!B74="","",'申込一覧'!H74*10000+'申込一覧'!B74&amp;IF('申込一覧'!$Q$9="高校","33"&amp;E57,IF('申込一覧'!$Q$9="中学","55"&amp;E57,IF('申込一覧'!$Q$9="学連登録（大学等）","22"&amp;E57,"11"&amp;E57))))</f>
      </c>
      <c r="B57">
        <f>IF('申込一覧'!C74="","",'申込一覧'!C74&amp;"　"&amp;'申込一覧'!D74&amp;IF('申込一覧'!G74="","","("&amp;RIGHT('申込一覧'!G74,2)&amp;")"))</f>
      </c>
      <c r="C57">
        <f>IF('申込一覧'!E74="","",'申込一覧'!E74&amp;" "&amp;'申込一覧'!F74)</f>
      </c>
      <c r="D57">
        <f>IF('申込一覧'!H74="","",'申込一覧'!H74)</f>
      </c>
      <c r="E57">
        <f>IF('申込一覧'!I74="","",INDEX(RIGHT('名前'!$P$5:$P$52,2),MATCH('申込一覧'!I74,'名前'!$Q$5:$Q$52,0)))</f>
      </c>
      <c r="F57">
        <f>IF('申込一覧'!B74="","",'申込一覧'!$P$8)</f>
      </c>
      <c r="G57">
        <f>IF('申込一覧'!B74="","",0)</f>
      </c>
      <c r="H57">
        <f>IF('申込一覧'!B74="","",0)</f>
      </c>
      <c r="I57">
        <f>IF('申込一覧'!B74="","",'申込一覧'!B74)</f>
      </c>
      <c r="J57">
        <f>IF('申込一覧'!J74="","",INDEX('名前'!$L$4:$L$46,MATCH('申込一覧'!J74,'名前'!$M$4:$M$46,0))&amp;" "&amp;IF('申込一覧'!S74=1,RIGHTB(10000000+'申込一覧'!K74,7),IF('申込一覧'!S74=2,RIGHTB(100000+'申込一覧'!K74,5),"")))</f>
      </c>
      <c r="K57">
        <f>IF('申込一覧'!N74="","",INDEX('名前'!$L$4:$L$46,MATCH('申込一覧'!N74,'名前'!$M$4:$M$46,0))&amp;" "&amp;IF('申込一覧'!T74=1,RIGHTB(10000000+'申込一覧'!O74,7),IF('申込一覧'!T74=2,RIGHTB(100000+'申込一覧'!O74,5),"")))</f>
      </c>
      <c r="M57">
        <f>IF('申込一覧'!B74="","",'申込一覧'!H74*10000+'申込一覧'!B74)</f>
      </c>
    </row>
    <row r="58" spans="1:13" ht="13.5">
      <c r="A58">
        <f>IF('申込一覧'!B75="","",'申込一覧'!H75*10000+'申込一覧'!B75&amp;IF('申込一覧'!$Q$9="高校","33"&amp;E58,IF('申込一覧'!$Q$9="中学","55"&amp;E58,IF('申込一覧'!$Q$9="学連登録（大学等）","22"&amp;E58,"11"&amp;E58))))</f>
      </c>
      <c r="B58">
        <f>IF('申込一覧'!C75="","",'申込一覧'!C75&amp;"　"&amp;'申込一覧'!D75&amp;IF('申込一覧'!G75="","","("&amp;RIGHT('申込一覧'!G75,2)&amp;")"))</f>
      </c>
      <c r="C58">
        <f>IF('申込一覧'!E75="","",'申込一覧'!E75&amp;" "&amp;'申込一覧'!F75)</f>
      </c>
      <c r="D58">
        <f>IF('申込一覧'!H75="","",'申込一覧'!H75)</f>
      </c>
      <c r="E58">
        <f>IF('申込一覧'!I75="","",INDEX(RIGHT('名前'!$P$5:$P$52,2),MATCH('申込一覧'!I75,'名前'!$Q$5:$Q$52,0)))</f>
      </c>
      <c r="F58">
        <f>IF('申込一覧'!B75="","",'申込一覧'!$P$8)</f>
      </c>
      <c r="G58">
        <f>IF('申込一覧'!B75="","",0)</f>
      </c>
      <c r="H58">
        <f>IF('申込一覧'!B75="","",0)</f>
      </c>
      <c r="I58">
        <f>IF('申込一覧'!B75="","",'申込一覧'!B75)</f>
      </c>
      <c r="J58">
        <f>IF('申込一覧'!J75="","",INDEX('名前'!$L$4:$L$46,MATCH('申込一覧'!J75,'名前'!$M$4:$M$46,0))&amp;" "&amp;IF('申込一覧'!S75=1,RIGHTB(10000000+'申込一覧'!K75,7),IF('申込一覧'!S75=2,RIGHTB(100000+'申込一覧'!K75,5),"")))</f>
      </c>
      <c r="K58">
        <f>IF('申込一覧'!N75="","",INDEX('名前'!$L$4:$L$46,MATCH('申込一覧'!N75,'名前'!$M$4:$M$46,0))&amp;" "&amp;IF('申込一覧'!T75=1,RIGHTB(10000000+'申込一覧'!O75,7),IF('申込一覧'!T75=2,RIGHTB(100000+'申込一覧'!O75,5),"")))</f>
      </c>
      <c r="M58">
        <f>IF('申込一覧'!B75="","",'申込一覧'!H75*10000+'申込一覧'!B75)</f>
      </c>
    </row>
    <row r="59" spans="1:13" ht="13.5">
      <c r="A59">
        <f>IF('申込一覧'!B76="","",'申込一覧'!H76*10000+'申込一覧'!B76&amp;IF('申込一覧'!$Q$9="高校","33"&amp;E59,IF('申込一覧'!$Q$9="中学","55"&amp;E59,IF('申込一覧'!$Q$9="学連登録（大学等）","22"&amp;E59,"11"&amp;E59))))</f>
      </c>
      <c r="B59">
        <f>IF('申込一覧'!C76="","",'申込一覧'!C76&amp;"　"&amp;'申込一覧'!D76&amp;IF('申込一覧'!G76="","","("&amp;RIGHT('申込一覧'!G76,2)&amp;")"))</f>
      </c>
      <c r="C59">
        <f>IF('申込一覧'!E76="","",'申込一覧'!E76&amp;" "&amp;'申込一覧'!F76)</f>
      </c>
      <c r="D59">
        <f>IF('申込一覧'!H76="","",'申込一覧'!H76)</f>
      </c>
      <c r="E59">
        <f>IF('申込一覧'!I76="","",INDEX(RIGHT('名前'!$P$5:$P$52,2),MATCH('申込一覧'!I76,'名前'!$Q$5:$Q$52,0)))</f>
      </c>
      <c r="F59">
        <f>IF('申込一覧'!B76="","",'申込一覧'!$P$8)</f>
      </c>
      <c r="G59">
        <f>IF('申込一覧'!B76="","",0)</f>
      </c>
      <c r="H59">
        <f>IF('申込一覧'!B76="","",0)</f>
      </c>
      <c r="I59">
        <f>IF('申込一覧'!B76="","",'申込一覧'!B76)</f>
      </c>
      <c r="J59">
        <f>IF('申込一覧'!J76="","",INDEX('名前'!$L$4:$L$46,MATCH('申込一覧'!J76,'名前'!$M$4:$M$46,0))&amp;" "&amp;IF('申込一覧'!S76=1,RIGHTB(10000000+'申込一覧'!K76,7),IF('申込一覧'!S76=2,RIGHTB(100000+'申込一覧'!K76,5),"")))</f>
      </c>
      <c r="K59">
        <f>IF('申込一覧'!N76="","",INDEX('名前'!$L$4:$L$46,MATCH('申込一覧'!N76,'名前'!$M$4:$M$46,0))&amp;" "&amp;IF('申込一覧'!T76=1,RIGHTB(10000000+'申込一覧'!O76,7),IF('申込一覧'!T76=2,RIGHTB(100000+'申込一覧'!O76,5),"")))</f>
      </c>
      <c r="M59">
        <f>IF('申込一覧'!B76="","",'申込一覧'!H76*10000+'申込一覧'!B76)</f>
      </c>
    </row>
    <row r="60" spans="1:13" ht="13.5">
      <c r="A60">
        <f>IF('申込一覧'!B77="","",'申込一覧'!H77*10000+'申込一覧'!B77&amp;IF('申込一覧'!$Q$9="高校","33"&amp;E60,IF('申込一覧'!$Q$9="中学","55"&amp;E60,IF('申込一覧'!$Q$9="学連登録（大学等）","22"&amp;E60,"11"&amp;E60))))</f>
      </c>
      <c r="B60">
        <f>IF('申込一覧'!C77="","",'申込一覧'!C77&amp;"　"&amp;'申込一覧'!D77&amp;IF('申込一覧'!G77="","","("&amp;RIGHT('申込一覧'!G77,2)&amp;")"))</f>
      </c>
      <c r="C60">
        <f>IF('申込一覧'!E77="","",'申込一覧'!E77&amp;" "&amp;'申込一覧'!F77)</f>
      </c>
      <c r="D60">
        <f>IF('申込一覧'!H77="","",'申込一覧'!H77)</f>
      </c>
      <c r="E60">
        <f>IF('申込一覧'!I77="","",INDEX(RIGHT('名前'!$P$5:$P$52,2),MATCH('申込一覧'!I77,'名前'!$Q$5:$Q$52,0)))</f>
      </c>
      <c r="F60">
        <f>IF('申込一覧'!B77="","",'申込一覧'!$P$8)</f>
      </c>
      <c r="G60">
        <f>IF('申込一覧'!B77="","",0)</f>
      </c>
      <c r="H60">
        <f>IF('申込一覧'!B77="","",0)</f>
      </c>
      <c r="I60">
        <f>IF('申込一覧'!B77="","",'申込一覧'!B77)</f>
      </c>
      <c r="J60">
        <f>IF('申込一覧'!J77="","",INDEX('名前'!$L$4:$L$46,MATCH('申込一覧'!J77,'名前'!$M$4:$M$46,0))&amp;" "&amp;IF('申込一覧'!S77=1,RIGHTB(10000000+'申込一覧'!K77,7),IF('申込一覧'!S77=2,RIGHTB(100000+'申込一覧'!K77,5),"")))</f>
      </c>
      <c r="K60">
        <f>IF('申込一覧'!N77="","",INDEX('名前'!$L$4:$L$46,MATCH('申込一覧'!N77,'名前'!$M$4:$M$46,0))&amp;" "&amp;IF('申込一覧'!T77=1,RIGHTB(10000000+'申込一覧'!O77,7),IF('申込一覧'!T77=2,RIGHTB(100000+'申込一覧'!O77,5),"")))</f>
      </c>
      <c r="M60">
        <f>IF('申込一覧'!B77="","",'申込一覧'!H77*10000+'申込一覧'!B77)</f>
      </c>
    </row>
    <row r="61" spans="1:13" ht="13.5">
      <c r="A61">
        <f>IF('申込一覧'!B78="","",'申込一覧'!H78*10000+'申込一覧'!B78&amp;IF('申込一覧'!$Q$9="高校","33"&amp;E61,IF('申込一覧'!$Q$9="中学","55"&amp;E61,IF('申込一覧'!$Q$9="学連登録（大学等）","22"&amp;E61,"11"&amp;E61))))</f>
      </c>
      <c r="B61">
        <f>IF('申込一覧'!C78="","",'申込一覧'!C78&amp;"　"&amp;'申込一覧'!D78&amp;IF('申込一覧'!G78="","","("&amp;RIGHT('申込一覧'!G78,2)&amp;")"))</f>
      </c>
      <c r="C61">
        <f>IF('申込一覧'!E78="","",'申込一覧'!E78&amp;" "&amp;'申込一覧'!F78)</f>
      </c>
      <c r="D61">
        <f>IF('申込一覧'!H78="","",'申込一覧'!H78)</f>
      </c>
      <c r="E61">
        <f>IF('申込一覧'!I78="","",INDEX(RIGHT('名前'!$P$5:$P$52,2),MATCH('申込一覧'!I78,'名前'!$Q$5:$Q$52,0)))</f>
      </c>
      <c r="F61">
        <f>IF('申込一覧'!B78="","",'申込一覧'!$P$8)</f>
      </c>
      <c r="G61">
        <f>IF('申込一覧'!B78="","",0)</f>
      </c>
      <c r="H61">
        <f>IF('申込一覧'!B78="","",0)</f>
      </c>
      <c r="I61">
        <f>IF('申込一覧'!B78="","",'申込一覧'!B78)</f>
      </c>
      <c r="J61">
        <f>IF('申込一覧'!J78="","",INDEX('名前'!$L$4:$L$46,MATCH('申込一覧'!J78,'名前'!$M$4:$M$46,0))&amp;" "&amp;IF('申込一覧'!S78=1,RIGHTB(10000000+'申込一覧'!K78,7),IF('申込一覧'!S78=2,RIGHTB(100000+'申込一覧'!K78,5),"")))</f>
      </c>
      <c r="K61">
        <f>IF('申込一覧'!N78="","",INDEX('名前'!$L$4:$L$46,MATCH('申込一覧'!N78,'名前'!$M$4:$M$46,0))&amp;" "&amp;IF('申込一覧'!T78=1,RIGHTB(10000000+'申込一覧'!O78,7),IF('申込一覧'!T78=2,RIGHTB(100000+'申込一覧'!O78,5),"")))</f>
      </c>
      <c r="M61">
        <f>IF('申込一覧'!B78="","",'申込一覧'!H78*10000+'申込一覧'!B78)</f>
      </c>
    </row>
    <row r="62" spans="1:13" ht="13.5">
      <c r="A62">
        <f>IF('申込一覧'!B79="","",'申込一覧'!H79*10000+'申込一覧'!B79&amp;IF('申込一覧'!$Q$9="高校","33"&amp;E62,IF('申込一覧'!$Q$9="中学","55"&amp;E62,IF('申込一覧'!$Q$9="学連登録（大学等）","22"&amp;E62,"11"&amp;E62))))</f>
      </c>
      <c r="B62">
        <f>IF('申込一覧'!C79="","",'申込一覧'!C79&amp;"　"&amp;'申込一覧'!D79&amp;IF('申込一覧'!G79="","","("&amp;RIGHT('申込一覧'!G79,2)&amp;")"))</f>
      </c>
      <c r="C62">
        <f>IF('申込一覧'!E79="","",'申込一覧'!E79&amp;" "&amp;'申込一覧'!F79)</f>
      </c>
      <c r="D62">
        <f>IF('申込一覧'!H79="","",'申込一覧'!H79)</f>
      </c>
      <c r="E62">
        <f>IF('申込一覧'!I79="","",INDEX(RIGHT('名前'!$P$5:$P$52,2),MATCH('申込一覧'!I79,'名前'!$Q$5:$Q$52,0)))</f>
      </c>
      <c r="F62">
        <f>IF('申込一覧'!B79="","",'申込一覧'!$P$8)</f>
      </c>
      <c r="G62">
        <f>IF('申込一覧'!B79="","",0)</f>
      </c>
      <c r="H62">
        <f>IF('申込一覧'!B79="","",0)</f>
      </c>
      <c r="I62">
        <f>IF('申込一覧'!B79="","",'申込一覧'!B79)</f>
      </c>
      <c r="J62">
        <f>IF('申込一覧'!J79="","",INDEX('名前'!$L$4:$L$46,MATCH('申込一覧'!J79,'名前'!$M$4:$M$46,0))&amp;" "&amp;IF('申込一覧'!S79=1,RIGHTB(10000000+'申込一覧'!K79,7),IF('申込一覧'!S79=2,RIGHTB(100000+'申込一覧'!K79,5),"")))</f>
      </c>
      <c r="K62">
        <f>IF('申込一覧'!N79="","",INDEX('名前'!$L$4:$L$46,MATCH('申込一覧'!N79,'名前'!$M$4:$M$46,0))&amp;" "&amp;IF('申込一覧'!T79=1,RIGHTB(10000000+'申込一覧'!O79,7),IF('申込一覧'!T79=2,RIGHTB(100000+'申込一覧'!O79,5),"")))</f>
      </c>
      <c r="M62">
        <f>IF('申込一覧'!B79="","",'申込一覧'!H79*10000+'申込一覧'!B79)</f>
      </c>
    </row>
    <row r="63" spans="1:13" ht="13.5">
      <c r="A63">
        <f>IF('申込一覧'!B80="","",'申込一覧'!H80*10000+'申込一覧'!B80&amp;IF('申込一覧'!$Q$9="高校","33"&amp;E63,IF('申込一覧'!$Q$9="中学","55"&amp;E63,IF('申込一覧'!$Q$9="学連登録（大学等）","22"&amp;E63,"11"&amp;E63))))</f>
      </c>
      <c r="B63">
        <f>IF('申込一覧'!C80="","",'申込一覧'!C80&amp;"　"&amp;'申込一覧'!D80&amp;IF('申込一覧'!G80="","","("&amp;RIGHT('申込一覧'!G80,2)&amp;")"))</f>
      </c>
      <c r="C63">
        <f>IF('申込一覧'!E80="","",'申込一覧'!E80&amp;" "&amp;'申込一覧'!F80)</f>
      </c>
      <c r="D63">
        <f>IF('申込一覧'!H80="","",'申込一覧'!H80)</f>
      </c>
      <c r="E63">
        <f>IF('申込一覧'!I80="","",INDEX(RIGHT('名前'!$P$5:$P$52,2),MATCH('申込一覧'!I80,'名前'!$Q$5:$Q$52,0)))</f>
      </c>
      <c r="F63">
        <f>IF('申込一覧'!B80="","",'申込一覧'!$P$8)</f>
      </c>
      <c r="G63">
        <f>IF('申込一覧'!B80="","",0)</f>
      </c>
      <c r="H63">
        <f>IF('申込一覧'!B80="","",0)</f>
      </c>
      <c r="I63">
        <f>IF('申込一覧'!B80="","",'申込一覧'!B80)</f>
      </c>
      <c r="J63">
        <f>IF('申込一覧'!J80="","",INDEX('名前'!$L$4:$L$46,MATCH('申込一覧'!J80,'名前'!$M$4:$M$46,0))&amp;" "&amp;IF('申込一覧'!S80=1,RIGHTB(10000000+'申込一覧'!K80,7),IF('申込一覧'!S80=2,RIGHTB(100000+'申込一覧'!K80,5),"")))</f>
      </c>
      <c r="K63">
        <f>IF('申込一覧'!N80="","",INDEX('名前'!$L$4:$L$46,MATCH('申込一覧'!N80,'名前'!$M$4:$M$46,0))&amp;" "&amp;IF('申込一覧'!T80=1,RIGHTB(10000000+'申込一覧'!O80,7),IF('申込一覧'!T80=2,RIGHTB(100000+'申込一覧'!O80,5),"")))</f>
      </c>
      <c r="M63">
        <f>IF('申込一覧'!B80="","",'申込一覧'!H80*10000+'申込一覧'!B80)</f>
      </c>
    </row>
    <row r="64" spans="1:13" ht="13.5">
      <c r="A64">
        <f>IF('申込一覧'!B81="","",'申込一覧'!H81*10000+'申込一覧'!B81&amp;IF('申込一覧'!$Q$9="高校","33"&amp;E64,IF('申込一覧'!$Q$9="中学","55"&amp;E64,IF('申込一覧'!$Q$9="学連登録（大学等）","22"&amp;E64,"11"&amp;E64))))</f>
      </c>
      <c r="B64">
        <f>IF('申込一覧'!C81="","",'申込一覧'!C81&amp;"　"&amp;'申込一覧'!D81&amp;IF('申込一覧'!G81="","","("&amp;RIGHT('申込一覧'!G81,2)&amp;")"))</f>
      </c>
      <c r="C64">
        <f>IF('申込一覧'!E81="","",'申込一覧'!E81&amp;" "&amp;'申込一覧'!F81)</f>
      </c>
      <c r="D64">
        <f>IF('申込一覧'!H81="","",'申込一覧'!H81)</f>
      </c>
      <c r="E64">
        <f>IF('申込一覧'!I81="","",INDEX(RIGHT('名前'!$P$5:$P$52,2),MATCH('申込一覧'!I81,'名前'!$Q$5:$Q$52,0)))</f>
      </c>
      <c r="F64">
        <f>IF('申込一覧'!B81="","",'申込一覧'!$P$8)</f>
      </c>
      <c r="G64">
        <f>IF('申込一覧'!B81="","",0)</f>
      </c>
      <c r="H64">
        <f>IF('申込一覧'!B81="","",0)</f>
      </c>
      <c r="I64">
        <f>IF('申込一覧'!B81="","",'申込一覧'!B81)</f>
      </c>
      <c r="J64">
        <f>IF('申込一覧'!J81="","",INDEX('名前'!$L$4:$L$46,MATCH('申込一覧'!J81,'名前'!$M$4:$M$46,0))&amp;" "&amp;IF('申込一覧'!S81=1,RIGHTB(10000000+'申込一覧'!K81,7),IF('申込一覧'!S81=2,RIGHTB(100000+'申込一覧'!K81,5),"")))</f>
      </c>
      <c r="K64">
        <f>IF('申込一覧'!N81="","",INDEX('名前'!$L$4:$L$46,MATCH('申込一覧'!N81,'名前'!$M$4:$M$46,0))&amp;" "&amp;IF('申込一覧'!T81=1,RIGHTB(10000000+'申込一覧'!O81,7),IF('申込一覧'!T81=2,RIGHTB(100000+'申込一覧'!O81,5),"")))</f>
      </c>
      <c r="M64">
        <f>IF('申込一覧'!B81="","",'申込一覧'!H81*10000+'申込一覧'!B81)</f>
      </c>
    </row>
    <row r="65" spans="1:13" ht="13.5">
      <c r="A65">
        <f>IF('申込一覧'!B82="","",'申込一覧'!H82*10000+'申込一覧'!B82&amp;IF('申込一覧'!$Q$9="高校","33"&amp;E65,IF('申込一覧'!$Q$9="中学","55"&amp;E65,IF('申込一覧'!$Q$9="学連登録（大学等）","22"&amp;E65,"11"&amp;E65))))</f>
      </c>
      <c r="B65">
        <f>IF('申込一覧'!C82="","",'申込一覧'!C82&amp;"　"&amp;'申込一覧'!D82&amp;IF('申込一覧'!G82="","","("&amp;RIGHT('申込一覧'!G82,2)&amp;")"))</f>
      </c>
      <c r="C65">
        <f>IF('申込一覧'!E82="","",'申込一覧'!E82&amp;" "&amp;'申込一覧'!F82)</f>
      </c>
      <c r="D65">
        <f>IF('申込一覧'!H82="","",'申込一覧'!H82)</f>
      </c>
      <c r="E65">
        <f>IF('申込一覧'!I82="","",INDEX(RIGHT('名前'!$P$5:$P$52,2),MATCH('申込一覧'!I82,'名前'!$Q$5:$Q$52,0)))</f>
      </c>
      <c r="F65">
        <f>IF('申込一覧'!B82="","",'申込一覧'!$P$8)</f>
      </c>
      <c r="G65">
        <f>IF('申込一覧'!B82="","",0)</f>
      </c>
      <c r="H65">
        <f>IF('申込一覧'!B82="","",0)</f>
      </c>
      <c r="I65">
        <f>IF('申込一覧'!B82="","",'申込一覧'!B82)</f>
      </c>
      <c r="J65">
        <f>IF('申込一覧'!J82="","",INDEX('名前'!$L$4:$L$46,MATCH('申込一覧'!J82,'名前'!$M$4:$M$46,0))&amp;" "&amp;IF('申込一覧'!S82=1,RIGHTB(10000000+'申込一覧'!K82,7),IF('申込一覧'!S82=2,RIGHTB(100000+'申込一覧'!K82,5),"")))</f>
      </c>
      <c r="K65">
        <f>IF('申込一覧'!N82="","",INDEX('名前'!$L$4:$L$46,MATCH('申込一覧'!N82,'名前'!$M$4:$M$46,0))&amp;" "&amp;IF('申込一覧'!T82=1,RIGHTB(10000000+'申込一覧'!O82,7),IF('申込一覧'!T82=2,RIGHTB(100000+'申込一覧'!O82,5),"")))</f>
      </c>
      <c r="M65">
        <f>IF('申込一覧'!B82="","",'申込一覧'!H82*10000+'申込一覧'!B82)</f>
      </c>
    </row>
    <row r="66" spans="1:13" ht="13.5">
      <c r="A66">
        <f>IF('申込一覧'!B83="","",'申込一覧'!H83*10000+'申込一覧'!B83&amp;IF('申込一覧'!$Q$9="高校","33"&amp;E66,IF('申込一覧'!$Q$9="中学","55"&amp;E66,IF('申込一覧'!$Q$9="学連登録（大学等）","22"&amp;E66,"11"&amp;E66))))</f>
      </c>
      <c r="B66">
        <f>IF('申込一覧'!C83="","",'申込一覧'!C83&amp;"　"&amp;'申込一覧'!D83&amp;IF('申込一覧'!G83="","","("&amp;RIGHT('申込一覧'!G83,2)&amp;")"))</f>
      </c>
      <c r="C66">
        <f>IF('申込一覧'!E83="","",'申込一覧'!E83&amp;" "&amp;'申込一覧'!F83)</f>
      </c>
      <c r="D66">
        <f>IF('申込一覧'!H83="","",'申込一覧'!H83)</f>
      </c>
      <c r="E66">
        <f>IF('申込一覧'!I83="","",INDEX(RIGHT('名前'!$P$5:$P$52,2),MATCH('申込一覧'!I83,'名前'!$Q$5:$Q$52,0)))</f>
      </c>
      <c r="F66">
        <f>IF('申込一覧'!B83="","",'申込一覧'!$P$8)</f>
      </c>
      <c r="G66">
        <f>IF('申込一覧'!B83="","",0)</f>
      </c>
      <c r="H66">
        <f>IF('申込一覧'!B83="","",0)</f>
      </c>
      <c r="I66">
        <f>IF('申込一覧'!B83="","",'申込一覧'!B83)</f>
      </c>
      <c r="J66">
        <f>IF('申込一覧'!J83="","",INDEX('名前'!$L$4:$L$46,MATCH('申込一覧'!J83,'名前'!$M$4:$M$46,0))&amp;" "&amp;IF('申込一覧'!S83=1,RIGHTB(10000000+'申込一覧'!K83,7),IF('申込一覧'!S83=2,RIGHTB(100000+'申込一覧'!K83,5),"")))</f>
      </c>
      <c r="K66">
        <f>IF('申込一覧'!N83="","",INDEX('名前'!$L$4:$L$46,MATCH('申込一覧'!N83,'名前'!$M$4:$M$46,0))&amp;" "&amp;IF('申込一覧'!T83=1,RIGHTB(10000000+'申込一覧'!O83,7),IF('申込一覧'!T83=2,RIGHTB(100000+'申込一覧'!O83,5),"")))</f>
      </c>
      <c r="M66">
        <f>IF('申込一覧'!B83="","",'申込一覧'!H83*10000+'申込一覧'!B83)</f>
      </c>
    </row>
    <row r="67" spans="1:13" ht="13.5">
      <c r="A67">
        <f>IF('申込一覧'!B84="","",'申込一覧'!H84*10000+'申込一覧'!B84&amp;IF('申込一覧'!$Q$9="高校","33"&amp;E67,IF('申込一覧'!$Q$9="中学","55"&amp;E67,IF('申込一覧'!$Q$9="学連登録（大学等）","22"&amp;E67,"11"&amp;E67))))</f>
      </c>
      <c r="B67">
        <f>IF('申込一覧'!C84="","",'申込一覧'!C84&amp;"　"&amp;'申込一覧'!D84&amp;IF('申込一覧'!G84="","","("&amp;RIGHT('申込一覧'!G84,2)&amp;")"))</f>
      </c>
      <c r="C67">
        <f>IF('申込一覧'!E84="","",'申込一覧'!E84&amp;" "&amp;'申込一覧'!F84)</f>
      </c>
      <c r="D67">
        <f>IF('申込一覧'!H84="","",'申込一覧'!H84)</f>
      </c>
      <c r="E67">
        <f>IF('申込一覧'!I84="","",INDEX(RIGHT('名前'!$P$5:$P$52,2),MATCH('申込一覧'!I84,'名前'!$Q$5:$Q$52,0)))</f>
      </c>
      <c r="F67">
        <f>IF('申込一覧'!B84="","",'申込一覧'!$P$8)</f>
      </c>
      <c r="G67">
        <f>IF('申込一覧'!B84="","",0)</f>
      </c>
      <c r="H67">
        <f>IF('申込一覧'!B84="","",0)</f>
      </c>
      <c r="I67">
        <f>IF('申込一覧'!B84="","",'申込一覧'!B84)</f>
      </c>
      <c r="J67">
        <f>IF('申込一覧'!J84="","",INDEX('名前'!$L$4:$L$46,MATCH('申込一覧'!J84,'名前'!$M$4:$M$46,0))&amp;" "&amp;IF('申込一覧'!S84=1,RIGHTB(10000000+'申込一覧'!K84,7),IF('申込一覧'!S84=2,RIGHTB(100000+'申込一覧'!K84,5),"")))</f>
      </c>
      <c r="K67">
        <f>IF('申込一覧'!N84="","",INDEX('名前'!$L$4:$L$46,MATCH('申込一覧'!N84,'名前'!$M$4:$M$46,0))&amp;" "&amp;IF('申込一覧'!T84=1,RIGHTB(10000000+'申込一覧'!O84,7),IF('申込一覧'!T84=2,RIGHTB(100000+'申込一覧'!O84,5),"")))</f>
      </c>
      <c r="M67">
        <f>IF('申込一覧'!B84="","",'申込一覧'!H84*10000+'申込一覧'!B84)</f>
      </c>
    </row>
    <row r="68" spans="1:13" ht="13.5">
      <c r="A68">
        <f>IF('申込一覧'!B85="","",'申込一覧'!H85*10000+'申込一覧'!B85&amp;IF('申込一覧'!$Q$9="高校","33"&amp;E68,IF('申込一覧'!$Q$9="中学","55"&amp;E68,IF('申込一覧'!$Q$9="学連登録（大学等）","22"&amp;E68,"11"&amp;E68))))</f>
      </c>
      <c r="B68">
        <f>IF('申込一覧'!C85="","",'申込一覧'!C85&amp;"　"&amp;'申込一覧'!D85&amp;IF('申込一覧'!G85="","","("&amp;RIGHT('申込一覧'!G85,2)&amp;")"))</f>
      </c>
      <c r="C68">
        <f>IF('申込一覧'!E85="","",'申込一覧'!E85&amp;" "&amp;'申込一覧'!F85)</f>
      </c>
      <c r="D68">
        <f>IF('申込一覧'!H85="","",'申込一覧'!H85)</f>
      </c>
      <c r="E68">
        <f>IF('申込一覧'!I85="","",INDEX(RIGHT('名前'!$P$5:$P$52,2),MATCH('申込一覧'!I85,'名前'!$Q$5:$Q$52,0)))</f>
      </c>
      <c r="F68">
        <f>IF('申込一覧'!B85="","",'申込一覧'!$P$8)</f>
      </c>
      <c r="G68">
        <f>IF('申込一覧'!B85="","",0)</f>
      </c>
      <c r="H68">
        <f>IF('申込一覧'!B85="","",0)</f>
      </c>
      <c r="I68">
        <f>IF('申込一覧'!B85="","",'申込一覧'!B85)</f>
      </c>
      <c r="J68">
        <f>IF('申込一覧'!J85="","",INDEX('名前'!$L$4:$L$46,MATCH('申込一覧'!J85,'名前'!$M$4:$M$46,0))&amp;" "&amp;IF('申込一覧'!S85=1,RIGHTB(10000000+'申込一覧'!K85,7),IF('申込一覧'!S85=2,RIGHTB(100000+'申込一覧'!K85,5),"")))</f>
      </c>
      <c r="K68">
        <f>IF('申込一覧'!N85="","",INDEX('名前'!$L$4:$L$46,MATCH('申込一覧'!N85,'名前'!$M$4:$M$46,0))&amp;" "&amp;IF('申込一覧'!T85=1,RIGHTB(10000000+'申込一覧'!O85,7),IF('申込一覧'!T85=2,RIGHTB(100000+'申込一覧'!O85,5),"")))</f>
      </c>
      <c r="M68">
        <f>IF('申込一覧'!B85="","",'申込一覧'!H85*10000+'申込一覧'!B85)</f>
      </c>
    </row>
    <row r="69" spans="1:13" ht="13.5">
      <c r="A69">
        <f>IF('申込一覧'!B86="","",'申込一覧'!H86*10000+'申込一覧'!B86&amp;IF('申込一覧'!$Q$9="高校","33"&amp;E69,IF('申込一覧'!$Q$9="中学","55"&amp;E69,IF('申込一覧'!$Q$9="学連登録（大学等）","22"&amp;E69,"11"&amp;E69))))</f>
      </c>
      <c r="B69">
        <f>IF('申込一覧'!C86="","",'申込一覧'!C86&amp;"　"&amp;'申込一覧'!D86&amp;IF('申込一覧'!G86="","","("&amp;RIGHT('申込一覧'!G86,2)&amp;")"))</f>
      </c>
      <c r="C69">
        <f>IF('申込一覧'!E86="","",'申込一覧'!E86&amp;" "&amp;'申込一覧'!F86)</f>
      </c>
      <c r="D69">
        <f>IF('申込一覧'!H86="","",'申込一覧'!H86)</f>
      </c>
      <c r="E69">
        <f>IF('申込一覧'!I86="","",INDEX(RIGHT('名前'!$P$5:$P$52,2),MATCH('申込一覧'!I86,'名前'!$Q$5:$Q$52,0)))</f>
      </c>
      <c r="F69">
        <f>IF('申込一覧'!B86="","",'申込一覧'!$P$8)</f>
      </c>
      <c r="G69">
        <f>IF('申込一覧'!B86="","",0)</f>
      </c>
      <c r="H69">
        <f>IF('申込一覧'!B86="","",0)</f>
      </c>
      <c r="I69">
        <f>IF('申込一覧'!B86="","",'申込一覧'!B86)</f>
      </c>
      <c r="J69">
        <f>IF('申込一覧'!J86="","",INDEX('名前'!$L$4:$L$46,MATCH('申込一覧'!J86,'名前'!$M$4:$M$46,0))&amp;" "&amp;IF('申込一覧'!S86=1,RIGHTB(10000000+'申込一覧'!K86,7),IF('申込一覧'!S86=2,RIGHTB(100000+'申込一覧'!K86,5),"")))</f>
      </c>
      <c r="K69">
        <f>IF('申込一覧'!N86="","",INDEX('名前'!$L$4:$L$46,MATCH('申込一覧'!N86,'名前'!$M$4:$M$46,0))&amp;" "&amp;IF('申込一覧'!T86=1,RIGHTB(10000000+'申込一覧'!O86,7),IF('申込一覧'!T86=2,RIGHTB(100000+'申込一覧'!O86,5),"")))</f>
      </c>
      <c r="M69">
        <f>IF('申込一覧'!B86="","",'申込一覧'!H86*10000+'申込一覧'!B86)</f>
      </c>
    </row>
    <row r="70" spans="1:13" ht="13.5">
      <c r="A70">
        <f>IF('申込一覧'!B87="","",'申込一覧'!H87*10000+'申込一覧'!B87&amp;IF('申込一覧'!$Q$9="高校","33"&amp;E70,IF('申込一覧'!$Q$9="中学","55"&amp;E70,IF('申込一覧'!$Q$9="学連登録（大学等）","22"&amp;E70,"11"&amp;E70))))</f>
      </c>
      <c r="B70">
        <f>IF('申込一覧'!C87="","",'申込一覧'!C87&amp;"　"&amp;'申込一覧'!D87&amp;IF('申込一覧'!G87="","","("&amp;RIGHT('申込一覧'!G87,2)&amp;")"))</f>
      </c>
      <c r="C70">
        <f>IF('申込一覧'!E87="","",'申込一覧'!E87&amp;" "&amp;'申込一覧'!F87)</f>
      </c>
      <c r="D70">
        <f>IF('申込一覧'!H87="","",'申込一覧'!H87)</f>
      </c>
      <c r="E70">
        <f>IF('申込一覧'!I87="","",INDEX(RIGHT('名前'!$P$5:$P$52,2),MATCH('申込一覧'!I87,'名前'!$Q$5:$Q$52,0)))</f>
      </c>
      <c r="F70">
        <f>IF('申込一覧'!B87="","",'申込一覧'!$P$8)</f>
      </c>
      <c r="G70">
        <f>IF('申込一覧'!B87="","",0)</f>
      </c>
      <c r="H70">
        <f>IF('申込一覧'!B87="","",0)</f>
      </c>
      <c r="I70">
        <f>IF('申込一覧'!B87="","",'申込一覧'!B87)</f>
      </c>
      <c r="J70">
        <f>IF('申込一覧'!J87="","",INDEX('名前'!$L$4:$L$46,MATCH('申込一覧'!J87,'名前'!$M$4:$M$46,0))&amp;" "&amp;IF('申込一覧'!S87=1,RIGHTB(10000000+'申込一覧'!K87,7),IF('申込一覧'!S87=2,RIGHTB(100000+'申込一覧'!K87,5),"")))</f>
      </c>
      <c r="K70">
        <f>IF('申込一覧'!N87="","",INDEX('名前'!$L$4:$L$46,MATCH('申込一覧'!N87,'名前'!$M$4:$M$46,0))&amp;" "&amp;IF('申込一覧'!T87=1,RIGHTB(10000000+'申込一覧'!O87,7),IF('申込一覧'!T87=2,RIGHTB(100000+'申込一覧'!O87,5),"")))</f>
      </c>
      <c r="M70">
        <f>IF('申込一覧'!B87="","",'申込一覧'!H87*10000+'申込一覧'!B87)</f>
      </c>
    </row>
    <row r="71" spans="1:13" ht="13.5">
      <c r="A71">
        <f>IF('申込一覧'!B88="","",'申込一覧'!H88*10000+'申込一覧'!B88&amp;IF('申込一覧'!$Q$9="高校","33"&amp;E71,IF('申込一覧'!$Q$9="中学","55"&amp;E71,IF('申込一覧'!$Q$9="学連登録（大学等）","22"&amp;E71,"11"&amp;E71))))</f>
      </c>
      <c r="B71">
        <f>IF('申込一覧'!C88="","",'申込一覧'!C88&amp;"　"&amp;'申込一覧'!D88&amp;IF('申込一覧'!G88="","","("&amp;RIGHT('申込一覧'!G88,2)&amp;")"))</f>
      </c>
      <c r="C71">
        <f>IF('申込一覧'!E88="","",'申込一覧'!E88&amp;" "&amp;'申込一覧'!F88)</f>
      </c>
      <c r="D71">
        <f>IF('申込一覧'!H88="","",'申込一覧'!H88)</f>
      </c>
      <c r="E71">
        <f>IF('申込一覧'!I88="","",INDEX(RIGHT('名前'!$P$5:$P$52,2),MATCH('申込一覧'!I88,'名前'!$Q$5:$Q$52,0)))</f>
      </c>
      <c r="F71">
        <f>IF('申込一覧'!B88="","",'申込一覧'!$P$8)</f>
      </c>
      <c r="G71">
        <f>IF('申込一覧'!B88="","",0)</f>
      </c>
      <c r="H71">
        <f>IF('申込一覧'!B88="","",0)</f>
      </c>
      <c r="I71">
        <f>IF('申込一覧'!B88="","",'申込一覧'!B88)</f>
      </c>
      <c r="J71">
        <f>IF('申込一覧'!J88="","",INDEX('名前'!$L$4:$L$46,MATCH('申込一覧'!J88,'名前'!$M$4:$M$46,0))&amp;" "&amp;IF('申込一覧'!S88=1,RIGHTB(10000000+'申込一覧'!K88,7),IF('申込一覧'!S88=2,RIGHTB(100000+'申込一覧'!K88,5),"")))</f>
      </c>
      <c r="K71">
        <f>IF('申込一覧'!N88="","",INDEX('名前'!$L$4:$L$46,MATCH('申込一覧'!N88,'名前'!$M$4:$M$46,0))&amp;" "&amp;IF('申込一覧'!T88=1,RIGHTB(10000000+'申込一覧'!O88,7),IF('申込一覧'!T88=2,RIGHTB(100000+'申込一覧'!O88,5),"")))</f>
      </c>
      <c r="M71">
        <f>IF('申込一覧'!B88="","",'申込一覧'!H88*10000+'申込一覧'!B88)</f>
      </c>
    </row>
    <row r="72" spans="1:13" ht="13.5">
      <c r="A72">
        <f>IF('申込一覧'!B89="","",'申込一覧'!H89*10000+'申込一覧'!B89&amp;IF('申込一覧'!$Q$9="高校","33"&amp;E72,IF('申込一覧'!$Q$9="中学","55"&amp;E72,IF('申込一覧'!$Q$9="学連登録（大学等）","22"&amp;E72,"11"&amp;E72))))</f>
      </c>
      <c r="B72">
        <f>IF('申込一覧'!C89="","",'申込一覧'!C89&amp;"　"&amp;'申込一覧'!D89&amp;IF('申込一覧'!G89="","","("&amp;RIGHT('申込一覧'!G89,2)&amp;")"))</f>
      </c>
      <c r="C72">
        <f>IF('申込一覧'!E89="","",'申込一覧'!E89&amp;" "&amp;'申込一覧'!F89)</f>
      </c>
      <c r="D72">
        <f>IF('申込一覧'!H89="","",'申込一覧'!H89)</f>
      </c>
      <c r="E72">
        <f>IF('申込一覧'!I89="","",INDEX(RIGHT('名前'!$P$5:$P$52,2),MATCH('申込一覧'!I89,'名前'!$Q$5:$Q$52,0)))</f>
      </c>
      <c r="F72">
        <f>IF('申込一覧'!B89="","",'申込一覧'!$P$8)</f>
      </c>
      <c r="G72">
        <f>IF('申込一覧'!B89="","",0)</f>
      </c>
      <c r="H72">
        <f>IF('申込一覧'!B89="","",0)</f>
      </c>
      <c r="I72">
        <f>IF('申込一覧'!B89="","",'申込一覧'!B89)</f>
      </c>
      <c r="J72">
        <f>IF('申込一覧'!J89="","",INDEX('名前'!$L$4:$L$46,MATCH('申込一覧'!J89,'名前'!$M$4:$M$46,0))&amp;" "&amp;IF('申込一覧'!S89=1,RIGHTB(10000000+'申込一覧'!K89,7),IF('申込一覧'!S89=2,RIGHTB(100000+'申込一覧'!K89,5),"")))</f>
      </c>
      <c r="K72">
        <f>IF('申込一覧'!N89="","",INDEX('名前'!$L$4:$L$46,MATCH('申込一覧'!N89,'名前'!$M$4:$M$46,0))&amp;" "&amp;IF('申込一覧'!T89=1,RIGHTB(10000000+'申込一覧'!O89,7),IF('申込一覧'!T89=2,RIGHTB(100000+'申込一覧'!O89,5),"")))</f>
      </c>
      <c r="M72">
        <f>IF('申込一覧'!B89="","",'申込一覧'!H89*10000+'申込一覧'!B89)</f>
      </c>
    </row>
    <row r="73" spans="1:13" ht="13.5">
      <c r="A73">
        <f>IF('申込一覧'!B90="","",'申込一覧'!H90*10000+'申込一覧'!B90&amp;IF('申込一覧'!$Q$9="高校","33"&amp;E73,IF('申込一覧'!$Q$9="中学","55"&amp;E73,IF('申込一覧'!$Q$9="学連登録（大学等）","22"&amp;E73,"11"&amp;E73))))</f>
      </c>
      <c r="B73">
        <f>IF('申込一覧'!C90="","",'申込一覧'!C90&amp;"　"&amp;'申込一覧'!D90&amp;IF('申込一覧'!G90="","","("&amp;RIGHT('申込一覧'!G90,2)&amp;")"))</f>
      </c>
      <c r="C73">
        <f>IF('申込一覧'!E90="","",'申込一覧'!E90&amp;" "&amp;'申込一覧'!F90)</f>
      </c>
      <c r="D73">
        <f>IF('申込一覧'!H90="","",'申込一覧'!H90)</f>
      </c>
      <c r="E73">
        <f>IF('申込一覧'!I90="","",INDEX(RIGHT('名前'!$P$5:$P$52,2),MATCH('申込一覧'!I90,'名前'!$Q$5:$Q$52,0)))</f>
      </c>
      <c r="F73">
        <f>IF('申込一覧'!B90="","",'申込一覧'!$P$8)</f>
      </c>
      <c r="G73">
        <f>IF('申込一覧'!B90="","",0)</f>
      </c>
      <c r="H73">
        <f>IF('申込一覧'!B90="","",0)</f>
      </c>
      <c r="I73">
        <f>IF('申込一覧'!B90="","",'申込一覧'!B90)</f>
      </c>
      <c r="J73">
        <f>IF('申込一覧'!J90="","",INDEX('名前'!$L$4:$L$46,MATCH('申込一覧'!J90,'名前'!$M$4:$M$46,0))&amp;" "&amp;IF('申込一覧'!S90=1,RIGHTB(10000000+'申込一覧'!K90,7),IF('申込一覧'!S90=2,RIGHTB(100000+'申込一覧'!K90,5),"")))</f>
      </c>
      <c r="K73">
        <f>IF('申込一覧'!N90="","",INDEX('名前'!$L$4:$L$46,MATCH('申込一覧'!N90,'名前'!$M$4:$M$46,0))&amp;" "&amp;IF('申込一覧'!T90=1,RIGHTB(10000000+'申込一覧'!O90,7),IF('申込一覧'!T90=2,RIGHTB(100000+'申込一覧'!O90,5),"")))</f>
      </c>
      <c r="M73">
        <f>IF('申込一覧'!B90="","",'申込一覧'!H90*10000+'申込一覧'!B90)</f>
      </c>
    </row>
    <row r="74" spans="1:13" ht="13.5">
      <c r="A74">
        <f>IF('申込一覧'!B91="","",'申込一覧'!H91*10000+'申込一覧'!B91&amp;IF('申込一覧'!$Q$9="高校","33"&amp;E74,IF('申込一覧'!$Q$9="中学","55"&amp;E74,IF('申込一覧'!$Q$9="学連登録（大学等）","22"&amp;E74,"11"&amp;E74))))</f>
      </c>
      <c r="B74">
        <f>IF('申込一覧'!C91="","",'申込一覧'!C91&amp;"　"&amp;'申込一覧'!D91&amp;IF('申込一覧'!G91="","","("&amp;RIGHT('申込一覧'!G91,2)&amp;")"))</f>
      </c>
      <c r="C74">
        <f>IF('申込一覧'!E91="","",'申込一覧'!E91&amp;" "&amp;'申込一覧'!F91)</f>
      </c>
      <c r="D74">
        <f>IF('申込一覧'!H91="","",'申込一覧'!H91)</f>
      </c>
      <c r="E74">
        <f>IF('申込一覧'!I91="","",INDEX(RIGHT('名前'!$P$5:$P$52,2),MATCH('申込一覧'!I91,'名前'!$Q$5:$Q$52,0)))</f>
      </c>
      <c r="F74">
        <f>IF('申込一覧'!B91="","",'申込一覧'!$P$8)</f>
      </c>
      <c r="G74">
        <f>IF('申込一覧'!B91="","",0)</f>
      </c>
      <c r="H74">
        <f>IF('申込一覧'!B91="","",0)</f>
      </c>
      <c r="I74">
        <f>IF('申込一覧'!B91="","",'申込一覧'!B91)</f>
      </c>
      <c r="J74">
        <f>IF('申込一覧'!J91="","",INDEX('名前'!$L$4:$L$46,MATCH('申込一覧'!J91,'名前'!$M$4:$M$46,0))&amp;" "&amp;IF('申込一覧'!S91=1,RIGHTB(10000000+'申込一覧'!K91,7),IF('申込一覧'!S91=2,RIGHTB(100000+'申込一覧'!K91,5),"")))</f>
      </c>
      <c r="K74">
        <f>IF('申込一覧'!N91="","",INDEX('名前'!$L$4:$L$46,MATCH('申込一覧'!N91,'名前'!$M$4:$M$46,0))&amp;" "&amp;IF('申込一覧'!T91=1,RIGHTB(10000000+'申込一覧'!O91,7),IF('申込一覧'!T91=2,RIGHTB(100000+'申込一覧'!O91,5),"")))</f>
      </c>
      <c r="M74">
        <f>IF('申込一覧'!B91="","",'申込一覧'!H91*10000+'申込一覧'!B91)</f>
      </c>
    </row>
    <row r="75" spans="1:13" ht="13.5">
      <c r="A75">
        <f>IF('申込一覧'!B92="","",'申込一覧'!H92*10000+'申込一覧'!B92&amp;IF('申込一覧'!$Q$9="高校","33"&amp;E75,IF('申込一覧'!$Q$9="中学","55"&amp;E75,IF('申込一覧'!$Q$9="学連登録（大学等）","22"&amp;E75,"11"&amp;E75))))</f>
      </c>
      <c r="B75">
        <f>IF('申込一覧'!C92="","",'申込一覧'!C92&amp;"　"&amp;'申込一覧'!D92&amp;IF('申込一覧'!G92="","","("&amp;RIGHT('申込一覧'!G92,2)&amp;")"))</f>
      </c>
      <c r="C75">
        <f>IF('申込一覧'!E92="","",'申込一覧'!E92&amp;" "&amp;'申込一覧'!F92)</f>
      </c>
      <c r="D75">
        <f>IF('申込一覧'!H92="","",'申込一覧'!H92)</f>
      </c>
      <c r="E75">
        <f>IF('申込一覧'!I92="","",INDEX(RIGHT('名前'!$P$5:$P$52,2),MATCH('申込一覧'!I92,'名前'!$Q$5:$Q$52,0)))</f>
      </c>
      <c r="F75">
        <f>IF('申込一覧'!B92="","",'申込一覧'!$P$8)</f>
      </c>
      <c r="G75">
        <f>IF('申込一覧'!B92="","",0)</f>
      </c>
      <c r="H75">
        <f>IF('申込一覧'!B92="","",0)</f>
      </c>
      <c r="I75">
        <f>IF('申込一覧'!B92="","",'申込一覧'!B92)</f>
      </c>
      <c r="J75">
        <f>IF('申込一覧'!J92="","",INDEX('名前'!$L$4:$L$46,MATCH('申込一覧'!J92,'名前'!$M$4:$M$46,0))&amp;" "&amp;IF('申込一覧'!S92=1,RIGHTB(10000000+'申込一覧'!K92,7),IF('申込一覧'!S92=2,RIGHTB(100000+'申込一覧'!K92,5),"")))</f>
      </c>
      <c r="K75">
        <f>IF('申込一覧'!N92="","",INDEX('名前'!$L$4:$L$46,MATCH('申込一覧'!N92,'名前'!$M$4:$M$46,0))&amp;" "&amp;IF('申込一覧'!T92=1,RIGHTB(10000000+'申込一覧'!O92,7),IF('申込一覧'!T92=2,RIGHTB(100000+'申込一覧'!O92,5),"")))</f>
      </c>
      <c r="M75">
        <f>IF('申込一覧'!B92="","",'申込一覧'!H92*10000+'申込一覧'!B92)</f>
      </c>
    </row>
    <row r="76" spans="1:13" ht="13.5">
      <c r="A76">
        <f>IF('申込一覧'!B93="","",'申込一覧'!H93*10000+'申込一覧'!B93&amp;IF('申込一覧'!$Q$9="高校","33"&amp;E76,IF('申込一覧'!$Q$9="中学","55"&amp;E76,IF('申込一覧'!$Q$9="学連登録（大学等）","22"&amp;E76,"11"&amp;E76))))</f>
      </c>
      <c r="B76">
        <f>IF('申込一覧'!C93="","",'申込一覧'!C93&amp;"　"&amp;'申込一覧'!D93&amp;IF('申込一覧'!G93="","","("&amp;RIGHT('申込一覧'!G93,2)&amp;")"))</f>
      </c>
      <c r="C76">
        <f>IF('申込一覧'!E93="","",'申込一覧'!E93&amp;" "&amp;'申込一覧'!F93)</f>
      </c>
      <c r="D76">
        <f>IF('申込一覧'!H93="","",'申込一覧'!H93)</f>
      </c>
      <c r="E76">
        <f>IF('申込一覧'!I93="","",INDEX(RIGHT('名前'!$P$5:$P$52,2),MATCH('申込一覧'!I93,'名前'!$Q$5:$Q$52,0)))</f>
      </c>
      <c r="F76">
        <f>IF('申込一覧'!B93="","",'申込一覧'!$P$8)</f>
      </c>
      <c r="G76">
        <f>IF('申込一覧'!B93="","",0)</f>
      </c>
      <c r="H76">
        <f>IF('申込一覧'!B93="","",0)</f>
      </c>
      <c r="I76">
        <f>IF('申込一覧'!B93="","",'申込一覧'!B93)</f>
      </c>
      <c r="J76">
        <f>IF('申込一覧'!J93="","",INDEX('名前'!$L$4:$L$46,MATCH('申込一覧'!J93,'名前'!$M$4:$M$46,0))&amp;" "&amp;IF('申込一覧'!S93=1,RIGHTB(10000000+'申込一覧'!K93,7),IF('申込一覧'!S93=2,RIGHTB(100000+'申込一覧'!K93,5),"")))</f>
      </c>
      <c r="K76">
        <f>IF('申込一覧'!N93="","",INDEX('名前'!$L$4:$L$46,MATCH('申込一覧'!N93,'名前'!$M$4:$M$46,0))&amp;" "&amp;IF('申込一覧'!T93=1,RIGHTB(10000000+'申込一覧'!O93,7),IF('申込一覧'!T93=2,RIGHTB(100000+'申込一覧'!O93,5),"")))</f>
      </c>
      <c r="M76">
        <f>IF('申込一覧'!B93="","",'申込一覧'!H93*10000+'申込一覧'!B93)</f>
      </c>
    </row>
    <row r="77" spans="1:13" ht="13.5">
      <c r="A77">
        <f>IF('申込一覧'!B94="","",'申込一覧'!H94*10000+'申込一覧'!B94&amp;IF('申込一覧'!$Q$9="高校","33"&amp;E77,IF('申込一覧'!$Q$9="中学","55"&amp;E77,IF('申込一覧'!$Q$9="学連登録（大学等）","22"&amp;E77,"11"&amp;E77))))</f>
      </c>
      <c r="B77">
        <f>IF('申込一覧'!C94="","",'申込一覧'!C94&amp;"　"&amp;'申込一覧'!D94&amp;IF('申込一覧'!G94="","","("&amp;RIGHT('申込一覧'!G94,2)&amp;")"))</f>
      </c>
      <c r="C77">
        <f>IF('申込一覧'!E94="","",'申込一覧'!E94&amp;" "&amp;'申込一覧'!F94)</f>
      </c>
      <c r="D77">
        <f>IF('申込一覧'!H94="","",'申込一覧'!H94)</f>
      </c>
      <c r="E77">
        <f>IF('申込一覧'!I94="","",INDEX(RIGHT('名前'!$P$5:$P$52,2),MATCH('申込一覧'!I94,'名前'!$Q$5:$Q$52,0)))</f>
      </c>
      <c r="F77">
        <f>IF('申込一覧'!B94="","",'申込一覧'!$P$8)</f>
      </c>
      <c r="G77">
        <f>IF('申込一覧'!B94="","",0)</f>
      </c>
      <c r="H77">
        <f>IF('申込一覧'!B94="","",0)</f>
      </c>
      <c r="I77">
        <f>IF('申込一覧'!B94="","",'申込一覧'!B94)</f>
      </c>
      <c r="J77">
        <f>IF('申込一覧'!J94="","",INDEX('名前'!$L$4:$L$46,MATCH('申込一覧'!J94,'名前'!$M$4:$M$46,0))&amp;" "&amp;IF('申込一覧'!S94=1,RIGHTB(10000000+'申込一覧'!K94,7),IF('申込一覧'!S94=2,RIGHTB(100000+'申込一覧'!K94,5),"")))</f>
      </c>
      <c r="K77">
        <f>IF('申込一覧'!N94="","",INDEX('名前'!$L$4:$L$46,MATCH('申込一覧'!N94,'名前'!$M$4:$M$46,0))&amp;" "&amp;IF('申込一覧'!T94=1,RIGHTB(10000000+'申込一覧'!O94,7),IF('申込一覧'!T94=2,RIGHTB(100000+'申込一覧'!O94,5),"")))</f>
      </c>
      <c r="M77">
        <f>IF('申込一覧'!B94="","",'申込一覧'!H94*10000+'申込一覧'!B94)</f>
      </c>
    </row>
    <row r="78" spans="1:13" ht="13.5">
      <c r="A78">
        <f>IF('申込一覧'!B95="","",'申込一覧'!H95*10000+'申込一覧'!B95&amp;IF('申込一覧'!$Q$9="高校","33"&amp;E78,IF('申込一覧'!$Q$9="中学","55"&amp;E78,IF('申込一覧'!$Q$9="学連登録（大学等）","22"&amp;E78,"11"&amp;E78))))</f>
      </c>
      <c r="B78">
        <f>IF('申込一覧'!C95="","",'申込一覧'!C95&amp;"　"&amp;'申込一覧'!D95&amp;IF('申込一覧'!G95="","","("&amp;RIGHT('申込一覧'!G95,2)&amp;")"))</f>
      </c>
      <c r="C78">
        <f>IF('申込一覧'!E95="","",'申込一覧'!E95&amp;" "&amp;'申込一覧'!F95)</f>
      </c>
      <c r="D78">
        <f>IF('申込一覧'!H95="","",'申込一覧'!H95)</f>
      </c>
      <c r="E78">
        <f>IF('申込一覧'!I95="","",INDEX(RIGHT('名前'!$P$5:$P$52,2),MATCH('申込一覧'!I95,'名前'!$Q$5:$Q$52,0)))</f>
      </c>
      <c r="F78">
        <f>IF('申込一覧'!B95="","",'申込一覧'!$P$8)</f>
      </c>
      <c r="G78">
        <f>IF('申込一覧'!B95="","",0)</f>
      </c>
      <c r="H78">
        <f>IF('申込一覧'!B95="","",0)</f>
      </c>
      <c r="I78">
        <f>IF('申込一覧'!B95="","",'申込一覧'!B95)</f>
      </c>
      <c r="J78">
        <f>IF('申込一覧'!J95="","",INDEX('名前'!$L$4:$L$46,MATCH('申込一覧'!J95,'名前'!$M$4:$M$46,0))&amp;" "&amp;IF('申込一覧'!S95=1,RIGHTB(10000000+'申込一覧'!K95,7),IF('申込一覧'!S95=2,RIGHTB(100000+'申込一覧'!K95,5),"")))</f>
      </c>
      <c r="K78">
        <f>IF('申込一覧'!N95="","",INDEX('名前'!$L$4:$L$46,MATCH('申込一覧'!N95,'名前'!$M$4:$M$46,0))&amp;" "&amp;IF('申込一覧'!T95=1,RIGHTB(10000000+'申込一覧'!O95,7),IF('申込一覧'!T95=2,RIGHTB(100000+'申込一覧'!O95,5),"")))</f>
      </c>
      <c r="M78">
        <f>IF('申込一覧'!B95="","",'申込一覧'!H95*10000+'申込一覧'!B95)</f>
      </c>
    </row>
    <row r="79" spans="1:13" ht="13.5">
      <c r="A79">
        <f>IF('申込一覧'!B96="","",'申込一覧'!H96*10000+'申込一覧'!B96&amp;IF('申込一覧'!$Q$9="高校","33"&amp;E79,IF('申込一覧'!$Q$9="中学","55"&amp;E79,IF('申込一覧'!$Q$9="学連登録（大学等）","22"&amp;E79,"11"&amp;E79))))</f>
      </c>
      <c r="B79">
        <f>IF('申込一覧'!C96="","",'申込一覧'!C96&amp;"　"&amp;'申込一覧'!D96&amp;IF('申込一覧'!G96="","","("&amp;RIGHT('申込一覧'!G96,2)&amp;")"))</f>
      </c>
      <c r="C79">
        <f>IF('申込一覧'!E96="","",'申込一覧'!E96&amp;" "&amp;'申込一覧'!F96)</f>
      </c>
      <c r="D79">
        <f>IF('申込一覧'!H96="","",'申込一覧'!H96)</f>
      </c>
      <c r="E79">
        <f>IF('申込一覧'!I96="","",INDEX(RIGHT('名前'!$P$5:$P$52,2),MATCH('申込一覧'!I96,'名前'!$Q$5:$Q$52,0)))</f>
      </c>
      <c r="F79">
        <f>IF('申込一覧'!B96="","",'申込一覧'!$P$8)</f>
      </c>
      <c r="G79">
        <f>IF('申込一覧'!B96="","",0)</f>
      </c>
      <c r="H79">
        <f>IF('申込一覧'!B96="","",0)</f>
      </c>
      <c r="I79">
        <f>IF('申込一覧'!B96="","",'申込一覧'!B96)</f>
      </c>
      <c r="J79">
        <f>IF('申込一覧'!J96="","",INDEX('名前'!$L$4:$L$46,MATCH('申込一覧'!J96,'名前'!$M$4:$M$46,0))&amp;" "&amp;IF('申込一覧'!S96=1,RIGHTB(10000000+'申込一覧'!K96,7),IF('申込一覧'!S96=2,RIGHTB(100000+'申込一覧'!K96,5),"")))</f>
      </c>
      <c r="K79">
        <f>IF('申込一覧'!N96="","",INDEX('名前'!$L$4:$L$46,MATCH('申込一覧'!N96,'名前'!$M$4:$M$46,0))&amp;" "&amp;IF('申込一覧'!T96=1,RIGHTB(10000000+'申込一覧'!O96,7),IF('申込一覧'!T96=2,RIGHTB(100000+'申込一覧'!O96,5),"")))</f>
      </c>
      <c r="M79">
        <f>IF('申込一覧'!B96="","",'申込一覧'!H96*10000+'申込一覧'!B96)</f>
      </c>
    </row>
    <row r="80" spans="1:13" ht="13.5">
      <c r="A80">
        <f>IF('申込一覧'!B97="","",'申込一覧'!H97*10000+'申込一覧'!B97&amp;IF('申込一覧'!$Q$9="高校","33"&amp;E80,IF('申込一覧'!$Q$9="中学","55"&amp;E80,IF('申込一覧'!$Q$9="学連登録（大学等）","22"&amp;E80,"11"&amp;E80))))</f>
      </c>
      <c r="B80">
        <f>IF('申込一覧'!C97="","",'申込一覧'!C97&amp;"　"&amp;'申込一覧'!D97&amp;IF('申込一覧'!G97="","","("&amp;RIGHT('申込一覧'!G97,2)&amp;")"))</f>
      </c>
      <c r="C80">
        <f>IF('申込一覧'!E97="","",'申込一覧'!E97&amp;" "&amp;'申込一覧'!F97)</f>
      </c>
      <c r="D80">
        <f>IF('申込一覧'!H97="","",'申込一覧'!H97)</f>
      </c>
      <c r="E80">
        <f>IF('申込一覧'!I97="","",INDEX(RIGHT('名前'!$P$5:$P$52,2),MATCH('申込一覧'!I97,'名前'!$Q$5:$Q$52,0)))</f>
      </c>
      <c r="F80">
        <f>IF('申込一覧'!B97="","",'申込一覧'!$P$8)</f>
      </c>
      <c r="G80">
        <f>IF('申込一覧'!B97="","",0)</f>
      </c>
      <c r="H80">
        <f>IF('申込一覧'!B97="","",0)</f>
      </c>
      <c r="I80">
        <f>IF('申込一覧'!B97="","",'申込一覧'!B97)</f>
      </c>
      <c r="J80">
        <f>IF('申込一覧'!J97="","",INDEX('名前'!$L$4:$L$46,MATCH('申込一覧'!J97,'名前'!$M$4:$M$46,0))&amp;" "&amp;IF('申込一覧'!S97=1,RIGHTB(10000000+'申込一覧'!K97,7),IF('申込一覧'!S97=2,RIGHTB(100000+'申込一覧'!K97,5),"")))</f>
      </c>
      <c r="K80">
        <f>IF('申込一覧'!N97="","",INDEX('名前'!$L$4:$L$46,MATCH('申込一覧'!N97,'名前'!$M$4:$M$46,0))&amp;" "&amp;IF('申込一覧'!T97=1,RIGHTB(10000000+'申込一覧'!O97,7),IF('申込一覧'!T97=2,RIGHTB(100000+'申込一覧'!O97,5),"")))</f>
      </c>
      <c r="M80">
        <f>IF('申込一覧'!B97="","",'申込一覧'!H97*10000+'申込一覧'!B97)</f>
      </c>
    </row>
    <row r="81" spans="1:13" ht="13.5">
      <c r="A81">
        <f>IF('申込一覧'!B98="","",'申込一覧'!H98*10000+'申込一覧'!B98&amp;IF('申込一覧'!$Q$9="高校","33"&amp;E81,IF('申込一覧'!$Q$9="中学","55"&amp;E81,IF('申込一覧'!$Q$9="学連登録（大学等）","22"&amp;E81,"11"&amp;E81))))</f>
      </c>
      <c r="B81">
        <f>IF('申込一覧'!C98="","",'申込一覧'!C98&amp;"　"&amp;'申込一覧'!D98&amp;IF('申込一覧'!G98="","","("&amp;RIGHT('申込一覧'!G98,2)&amp;")"))</f>
      </c>
      <c r="C81">
        <f>IF('申込一覧'!E98="","",'申込一覧'!E98&amp;" "&amp;'申込一覧'!F98)</f>
      </c>
      <c r="D81">
        <f>IF('申込一覧'!H98="","",'申込一覧'!H98)</f>
      </c>
      <c r="E81">
        <f>IF('申込一覧'!I98="","",INDEX(RIGHT('名前'!$P$5:$P$52,2),MATCH('申込一覧'!I98,'名前'!$Q$5:$Q$52,0)))</f>
      </c>
      <c r="F81">
        <f>IF('申込一覧'!B98="","",'申込一覧'!$P$8)</f>
      </c>
      <c r="G81">
        <f>IF('申込一覧'!B98="","",0)</f>
      </c>
      <c r="H81">
        <f>IF('申込一覧'!B98="","",0)</f>
      </c>
      <c r="I81">
        <f>IF('申込一覧'!B98="","",'申込一覧'!B98)</f>
      </c>
      <c r="J81">
        <f>IF('申込一覧'!J98="","",INDEX('名前'!$L$4:$L$46,MATCH('申込一覧'!J98,'名前'!$M$4:$M$46,0))&amp;" "&amp;IF('申込一覧'!S98=1,RIGHTB(10000000+'申込一覧'!K98,7),IF('申込一覧'!S98=2,RIGHTB(100000+'申込一覧'!K98,5),"")))</f>
      </c>
      <c r="K81">
        <f>IF('申込一覧'!N98="","",INDEX('名前'!$L$4:$L$46,MATCH('申込一覧'!N98,'名前'!$M$4:$M$46,0))&amp;" "&amp;IF('申込一覧'!T98=1,RIGHTB(10000000+'申込一覧'!O98,7),IF('申込一覧'!T98=2,RIGHTB(100000+'申込一覧'!O98,5),"")))</f>
      </c>
      <c r="M81">
        <f>IF('申込一覧'!B98="","",'申込一覧'!H98*10000+'申込一覧'!B98)</f>
      </c>
    </row>
    <row r="82" spans="1:13" ht="13.5">
      <c r="A82">
        <f>IF('申込一覧'!B99="","",'申込一覧'!H99*10000+'申込一覧'!B99&amp;IF('申込一覧'!$Q$9="高校","33"&amp;E82,IF('申込一覧'!$Q$9="中学","55"&amp;E82,IF('申込一覧'!$Q$9="学連登録（大学等）","22"&amp;E82,"11"&amp;E82))))</f>
      </c>
      <c r="B82">
        <f>IF('申込一覧'!C99="","",'申込一覧'!C99&amp;"　"&amp;'申込一覧'!D99&amp;IF('申込一覧'!G99="","","("&amp;RIGHT('申込一覧'!G99,2)&amp;")"))</f>
      </c>
      <c r="C82">
        <f>IF('申込一覧'!E99="","",'申込一覧'!E99&amp;" "&amp;'申込一覧'!F99)</f>
      </c>
      <c r="D82">
        <f>IF('申込一覧'!H99="","",'申込一覧'!H99)</f>
      </c>
      <c r="E82">
        <f>IF('申込一覧'!I99="","",INDEX(RIGHT('名前'!$P$5:$P$52,2),MATCH('申込一覧'!I99,'名前'!$Q$5:$Q$52,0)))</f>
      </c>
      <c r="F82">
        <f>IF('申込一覧'!B99="","",'申込一覧'!$P$8)</f>
      </c>
      <c r="G82">
        <f>IF('申込一覧'!B99="","",0)</f>
      </c>
      <c r="H82">
        <f>IF('申込一覧'!B99="","",0)</f>
      </c>
      <c r="I82">
        <f>IF('申込一覧'!B99="","",'申込一覧'!B99)</f>
      </c>
      <c r="J82">
        <f>IF('申込一覧'!J99="","",INDEX('名前'!$L$4:$L$46,MATCH('申込一覧'!J99,'名前'!$M$4:$M$46,0))&amp;" "&amp;IF('申込一覧'!S99=1,RIGHTB(10000000+'申込一覧'!K99,7),IF('申込一覧'!S99=2,RIGHTB(100000+'申込一覧'!K99,5),"")))</f>
      </c>
      <c r="K82">
        <f>IF('申込一覧'!N99="","",INDEX('名前'!$L$4:$L$46,MATCH('申込一覧'!N99,'名前'!$M$4:$M$46,0))&amp;" "&amp;IF('申込一覧'!T99=1,RIGHTB(10000000+'申込一覧'!O99,7),IF('申込一覧'!T99=2,RIGHTB(100000+'申込一覧'!O99,5),"")))</f>
      </c>
      <c r="M82">
        <f>IF('申込一覧'!B99="","",'申込一覧'!H99*10000+'申込一覧'!B99)</f>
      </c>
    </row>
    <row r="83" spans="1:13" ht="13.5">
      <c r="A83">
        <f>IF('申込一覧'!B100="","",'申込一覧'!H100*10000+'申込一覧'!B100&amp;IF('申込一覧'!$Q$9="高校","33"&amp;E83,IF('申込一覧'!$Q$9="中学","55"&amp;E83,IF('申込一覧'!$Q$9="学連登録（大学等）","22"&amp;E83,"11"&amp;E83))))</f>
      </c>
      <c r="B83">
        <f>IF('申込一覧'!C100="","",'申込一覧'!C100&amp;"　"&amp;'申込一覧'!D100&amp;IF('申込一覧'!G100="","","("&amp;RIGHT('申込一覧'!G100,2)&amp;")"))</f>
      </c>
      <c r="C83">
        <f>IF('申込一覧'!E100="","",'申込一覧'!E100&amp;" "&amp;'申込一覧'!F100)</f>
      </c>
      <c r="D83">
        <f>IF('申込一覧'!H100="","",'申込一覧'!H100)</f>
      </c>
      <c r="E83">
        <f>IF('申込一覧'!I100="","",INDEX(RIGHT('名前'!$P$5:$P$52,2),MATCH('申込一覧'!I100,'名前'!$Q$5:$Q$52,0)))</f>
      </c>
      <c r="F83">
        <f>IF('申込一覧'!B100="","",'申込一覧'!$P$8)</f>
      </c>
      <c r="G83">
        <f>IF('申込一覧'!B100="","",0)</f>
      </c>
      <c r="H83">
        <f>IF('申込一覧'!B100="","",0)</f>
      </c>
      <c r="I83">
        <f>IF('申込一覧'!B100="","",'申込一覧'!B100)</f>
      </c>
      <c r="J83">
        <f>IF('申込一覧'!J100="","",INDEX('名前'!$L$4:$L$46,MATCH('申込一覧'!J100,'名前'!$M$4:$M$46,0))&amp;" "&amp;IF('申込一覧'!S100=1,RIGHTB(10000000+'申込一覧'!K100,7),IF('申込一覧'!S100=2,RIGHTB(100000+'申込一覧'!K100,5),"")))</f>
      </c>
      <c r="K83">
        <f>IF('申込一覧'!N100="","",INDEX('名前'!$L$4:$L$46,MATCH('申込一覧'!N100,'名前'!$M$4:$M$46,0))&amp;" "&amp;IF('申込一覧'!T100=1,RIGHTB(10000000+'申込一覧'!O100,7),IF('申込一覧'!T100=2,RIGHTB(100000+'申込一覧'!O100,5),"")))</f>
      </c>
      <c r="M83">
        <f>IF('申込一覧'!B100="","",'申込一覧'!H100*10000+'申込一覧'!B100)</f>
      </c>
    </row>
    <row r="84" spans="1:13" ht="13.5">
      <c r="A84">
        <f>IF('申込一覧'!B101="","",'申込一覧'!H101*10000+'申込一覧'!B101&amp;IF('申込一覧'!$Q$9="高校","33"&amp;E84,IF('申込一覧'!$Q$9="中学","55"&amp;E84,IF('申込一覧'!$Q$9="学連登録（大学等）","22"&amp;E84,"11"&amp;E84))))</f>
      </c>
      <c r="B84">
        <f>IF('申込一覧'!C101="","",'申込一覧'!C101&amp;"　"&amp;'申込一覧'!D101&amp;IF('申込一覧'!G101="","","("&amp;RIGHT('申込一覧'!G101,2)&amp;")"))</f>
      </c>
      <c r="C84">
        <f>IF('申込一覧'!E101="","",'申込一覧'!E101&amp;" "&amp;'申込一覧'!F101)</f>
      </c>
      <c r="D84">
        <f>IF('申込一覧'!H101="","",'申込一覧'!H101)</f>
      </c>
      <c r="E84">
        <f>IF('申込一覧'!I101="","",INDEX(RIGHT('名前'!$P$5:$P$52,2),MATCH('申込一覧'!I101,'名前'!$Q$5:$Q$52,0)))</f>
      </c>
      <c r="F84">
        <f>IF('申込一覧'!B101="","",'申込一覧'!$P$8)</f>
      </c>
      <c r="G84">
        <f>IF('申込一覧'!B101="","",0)</f>
      </c>
      <c r="H84">
        <f>IF('申込一覧'!B101="","",0)</f>
      </c>
      <c r="I84">
        <f>IF('申込一覧'!B101="","",'申込一覧'!B101)</f>
      </c>
      <c r="J84">
        <f>IF('申込一覧'!J101="","",INDEX('名前'!$L$4:$L$46,MATCH('申込一覧'!J101,'名前'!$M$4:$M$46,0))&amp;" "&amp;IF('申込一覧'!S101=1,RIGHTB(10000000+'申込一覧'!K101,7),IF('申込一覧'!S101=2,RIGHTB(100000+'申込一覧'!K101,5),"")))</f>
      </c>
      <c r="K84">
        <f>IF('申込一覧'!N101="","",INDEX('名前'!$L$4:$L$46,MATCH('申込一覧'!N101,'名前'!$M$4:$M$46,0))&amp;" "&amp;IF('申込一覧'!T101=1,RIGHTB(10000000+'申込一覧'!O101,7),IF('申込一覧'!T101=2,RIGHTB(100000+'申込一覧'!O101,5),"")))</f>
      </c>
      <c r="M84">
        <f>IF('申込一覧'!B101="","",'申込一覧'!H101*10000+'申込一覧'!B101)</f>
      </c>
    </row>
    <row r="85" spans="1:13" ht="13.5">
      <c r="A85">
        <f>IF('申込一覧'!B102="","",'申込一覧'!H102*10000+'申込一覧'!B102&amp;IF('申込一覧'!$Q$9="高校","33"&amp;E85,IF('申込一覧'!$Q$9="中学","55"&amp;E85,IF('申込一覧'!$Q$9="学連登録（大学等）","22"&amp;E85,"11"&amp;E85))))</f>
      </c>
      <c r="B85">
        <f>IF('申込一覧'!C102="","",'申込一覧'!C102&amp;"　"&amp;'申込一覧'!D102&amp;IF('申込一覧'!G102="","","("&amp;RIGHT('申込一覧'!G102,2)&amp;")"))</f>
      </c>
      <c r="C85">
        <f>IF('申込一覧'!E102="","",'申込一覧'!E102&amp;" "&amp;'申込一覧'!F102)</f>
      </c>
      <c r="D85">
        <f>IF('申込一覧'!H102="","",'申込一覧'!H102)</f>
      </c>
      <c r="E85">
        <f>IF('申込一覧'!I102="","",INDEX(RIGHT('名前'!$P$5:$P$52,2),MATCH('申込一覧'!I102,'名前'!$Q$5:$Q$52,0)))</f>
      </c>
      <c r="F85">
        <f>IF('申込一覧'!B102="","",'申込一覧'!$P$8)</f>
      </c>
      <c r="G85">
        <f>IF('申込一覧'!B102="","",0)</f>
      </c>
      <c r="H85">
        <f>IF('申込一覧'!B102="","",0)</f>
      </c>
      <c r="I85">
        <f>IF('申込一覧'!B102="","",'申込一覧'!B102)</f>
      </c>
      <c r="J85">
        <f>IF('申込一覧'!J102="","",INDEX('名前'!$L$4:$L$46,MATCH('申込一覧'!J102,'名前'!$M$4:$M$46,0))&amp;" "&amp;IF('申込一覧'!S102=1,RIGHTB(10000000+'申込一覧'!K102,7),IF('申込一覧'!S102=2,RIGHTB(100000+'申込一覧'!K102,5),"")))</f>
      </c>
      <c r="K85">
        <f>IF('申込一覧'!N102="","",INDEX('名前'!$L$4:$L$46,MATCH('申込一覧'!N102,'名前'!$M$4:$M$46,0))&amp;" "&amp;IF('申込一覧'!T102=1,RIGHTB(10000000+'申込一覧'!O102,7),IF('申込一覧'!T102=2,RIGHTB(100000+'申込一覧'!O102,5),"")))</f>
      </c>
      <c r="M85">
        <f>IF('申込一覧'!B102="","",'申込一覧'!H102*10000+'申込一覧'!B102)</f>
      </c>
    </row>
    <row r="86" spans="1:13" ht="13.5">
      <c r="A86">
        <f>IF('申込一覧'!B103="","",'申込一覧'!H103*10000+'申込一覧'!B103&amp;IF('申込一覧'!$Q$9="高校","33"&amp;E86,IF('申込一覧'!$Q$9="中学","55"&amp;E86,IF('申込一覧'!$Q$9="学連登録（大学等）","22"&amp;E86,"11"&amp;E86))))</f>
      </c>
      <c r="B86">
        <f>IF('申込一覧'!C103="","",'申込一覧'!C103&amp;"　"&amp;'申込一覧'!D103&amp;IF('申込一覧'!G103="","","("&amp;RIGHT('申込一覧'!G103,2)&amp;")"))</f>
      </c>
      <c r="C86">
        <f>IF('申込一覧'!E103="","",'申込一覧'!E103&amp;" "&amp;'申込一覧'!F103)</f>
      </c>
      <c r="D86">
        <f>IF('申込一覧'!H103="","",'申込一覧'!H103)</f>
      </c>
      <c r="E86">
        <f>IF('申込一覧'!I103="","",INDEX(RIGHT('名前'!$P$5:$P$52,2),MATCH('申込一覧'!I103,'名前'!$Q$5:$Q$52,0)))</f>
      </c>
      <c r="F86">
        <f>IF('申込一覧'!B103="","",'申込一覧'!$P$8)</f>
      </c>
      <c r="G86">
        <f>IF('申込一覧'!B103="","",0)</f>
      </c>
      <c r="H86">
        <f>IF('申込一覧'!B103="","",0)</f>
      </c>
      <c r="I86">
        <f>IF('申込一覧'!B103="","",'申込一覧'!B103)</f>
      </c>
      <c r="J86">
        <f>IF('申込一覧'!J103="","",INDEX('名前'!$L$4:$L$46,MATCH('申込一覧'!J103,'名前'!$M$4:$M$46,0))&amp;" "&amp;IF('申込一覧'!S103=1,RIGHTB(10000000+'申込一覧'!K103,7),IF('申込一覧'!S103=2,RIGHTB(100000+'申込一覧'!K103,5),"")))</f>
      </c>
      <c r="K86">
        <f>IF('申込一覧'!N103="","",INDEX('名前'!$L$4:$L$46,MATCH('申込一覧'!N103,'名前'!$M$4:$M$46,0))&amp;" "&amp;IF('申込一覧'!T103=1,RIGHTB(10000000+'申込一覧'!O103,7),IF('申込一覧'!T103=2,RIGHTB(100000+'申込一覧'!O103,5),"")))</f>
      </c>
      <c r="M86">
        <f>IF('申込一覧'!B103="","",'申込一覧'!H103*10000+'申込一覧'!B103)</f>
      </c>
    </row>
    <row r="87" spans="1:13" ht="13.5">
      <c r="A87">
        <f>IF('申込一覧'!B104="","",'申込一覧'!H104*10000+'申込一覧'!B104&amp;IF('申込一覧'!$Q$9="高校","33"&amp;E87,IF('申込一覧'!$Q$9="中学","55"&amp;E87,IF('申込一覧'!$Q$9="学連登録（大学等）","22"&amp;E87,"11"&amp;E87))))</f>
      </c>
      <c r="B87">
        <f>IF('申込一覧'!C104="","",'申込一覧'!C104&amp;"　"&amp;'申込一覧'!D104&amp;IF('申込一覧'!G104="","","("&amp;RIGHT('申込一覧'!G104,2)&amp;")"))</f>
      </c>
      <c r="C87">
        <f>IF('申込一覧'!E104="","",'申込一覧'!E104&amp;" "&amp;'申込一覧'!F104)</f>
      </c>
      <c r="D87">
        <f>IF('申込一覧'!H104="","",'申込一覧'!H104)</f>
      </c>
      <c r="E87">
        <f>IF('申込一覧'!I104="","",INDEX(RIGHT('名前'!$P$5:$P$52,2),MATCH('申込一覧'!I104,'名前'!$Q$5:$Q$52,0)))</f>
      </c>
      <c r="F87">
        <f>IF('申込一覧'!B104="","",'申込一覧'!$P$8)</f>
      </c>
      <c r="G87">
        <f>IF('申込一覧'!B104="","",0)</f>
      </c>
      <c r="H87">
        <f>IF('申込一覧'!B104="","",0)</f>
      </c>
      <c r="I87">
        <f>IF('申込一覧'!B104="","",'申込一覧'!B104)</f>
      </c>
      <c r="J87">
        <f>IF('申込一覧'!J104="","",INDEX('名前'!$L$4:$L$46,MATCH('申込一覧'!J104,'名前'!$M$4:$M$46,0))&amp;" "&amp;IF('申込一覧'!S104=1,RIGHTB(10000000+'申込一覧'!K104,7),IF('申込一覧'!S104=2,RIGHTB(100000+'申込一覧'!K104,5),"")))</f>
      </c>
      <c r="K87">
        <f>IF('申込一覧'!N104="","",INDEX('名前'!$L$4:$L$46,MATCH('申込一覧'!N104,'名前'!$M$4:$M$46,0))&amp;" "&amp;IF('申込一覧'!T104=1,RIGHTB(10000000+'申込一覧'!O104,7),IF('申込一覧'!T104=2,RIGHTB(100000+'申込一覧'!O104,5),"")))</f>
      </c>
      <c r="M87">
        <f>IF('申込一覧'!B104="","",'申込一覧'!H104*10000+'申込一覧'!B104)</f>
      </c>
    </row>
    <row r="88" spans="1:13" ht="13.5">
      <c r="A88">
        <f>IF('申込一覧'!B105="","",'申込一覧'!H105*10000+'申込一覧'!B105&amp;IF('申込一覧'!$Q$9="高校","33"&amp;E88,IF('申込一覧'!$Q$9="中学","55"&amp;E88,IF('申込一覧'!$Q$9="学連登録（大学等）","22"&amp;E88,"11"&amp;E88))))</f>
      </c>
      <c r="B88">
        <f>IF('申込一覧'!C105="","",'申込一覧'!C105&amp;"　"&amp;'申込一覧'!D105&amp;IF('申込一覧'!G105="","","("&amp;RIGHT('申込一覧'!G105,2)&amp;")"))</f>
      </c>
      <c r="C88">
        <f>IF('申込一覧'!E105="","",'申込一覧'!E105&amp;" "&amp;'申込一覧'!F105)</f>
      </c>
      <c r="D88">
        <f>IF('申込一覧'!H105="","",'申込一覧'!H105)</f>
      </c>
      <c r="E88">
        <f>IF('申込一覧'!I105="","",INDEX(RIGHT('名前'!$P$5:$P$52,2),MATCH('申込一覧'!I105,'名前'!$Q$5:$Q$52,0)))</f>
      </c>
      <c r="F88">
        <f>IF('申込一覧'!B105="","",'申込一覧'!$P$8)</f>
      </c>
      <c r="G88">
        <f>IF('申込一覧'!B105="","",0)</f>
      </c>
      <c r="H88">
        <f>IF('申込一覧'!B105="","",0)</f>
      </c>
      <c r="I88">
        <f>IF('申込一覧'!B105="","",'申込一覧'!B105)</f>
      </c>
      <c r="J88">
        <f>IF('申込一覧'!J105="","",INDEX('名前'!$L$4:$L$46,MATCH('申込一覧'!J105,'名前'!$M$4:$M$46,0))&amp;" "&amp;IF('申込一覧'!S105=1,RIGHTB(10000000+'申込一覧'!K105,7),IF('申込一覧'!S105=2,RIGHTB(100000+'申込一覧'!K105,5),"")))</f>
      </c>
      <c r="K88">
        <f>IF('申込一覧'!N105="","",INDEX('名前'!$L$4:$L$46,MATCH('申込一覧'!N105,'名前'!$M$4:$M$46,0))&amp;" "&amp;IF('申込一覧'!T105=1,RIGHTB(10000000+'申込一覧'!O105,7),IF('申込一覧'!T105=2,RIGHTB(100000+'申込一覧'!O105,5),"")))</f>
      </c>
      <c r="M88">
        <f>IF('申込一覧'!B105="","",'申込一覧'!H105*10000+'申込一覧'!B105)</f>
      </c>
    </row>
    <row r="89" spans="1:13" ht="13.5">
      <c r="A89">
        <f>IF('申込一覧'!B106="","",'申込一覧'!H106*10000+'申込一覧'!B106&amp;IF('申込一覧'!$Q$9="高校","33"&amp;E89,IF('申込一覧'!$Q$9="中学","55"&amp;E89,IF('申込一覧'!$Q$9="学連登録（大学等）","22"&amp;E89,"11"&amp;E89))))</f>
      </c>
      <c r="B89">
        <f>IF('申込一覧'!C106="","",'申込一覧'!C106&amp;"　"&amp;'申込一覧'!D106&amp;IF('申込一覧'!G106="","","("&amp;RIGHT('申込一覧'!G106,2)&amp;")"))</f>
      </c>
      <c r="C89">
        <f>IF('申込一覧'!E106="","",'申込一覧'!E106&amp;" "&amp;'申込一覧'!F106)</f>
      </c>
      <c r="D89">
        <f>IF('申込一覧'!H106="","",'申込一覧'!H106)</f>
      </c>
      <c r="E89">
        <f>IF('申込一覧'!I106="","",INDEX(RIGHT('名前'!$P$5:$P$52,2),MATCH('申込一覧'!I106,'名前'!$Q$5:$Q$52,0)))</f>
      </c>
      <c r="F89">
        <f>IF('申込一覧'!B106="","",'申込一覧'!$P$8)</f>
      </c>
      <c r="G89">
        <f>IF('申込一覧'!B106="","",0)</f>
      </c>
      <c r="H89">
        <f>IF('申込一覧'!B106="","",0)</f>
      </c>
      <c r="I89">
        <f>IF('申込一覧'!B106="","",'申込一覧'!B106)</f>
      </c>
      <c r="J89">
        <f>IF('申込一覧'!J106="","",INDEX('名前'!$L$4:$L$46,MATCH('申込一覧'!J106,'名前'!$M$4:$M$46,0))&amp;" "&amp;IF('申込一覧'!S106=1,RIGHTB(10000000+'申込一覧'!K106,7),IF('申込一覧'!S106=2,RIGHTB(100000+'申込一覧'!K106,5),"")))</f>
      </c>
      <c r="K89">
        <f>IF('申込一覧'!N106="","",INDEX('名前'!$L$4:$L$46,MATCH('申込一覧'!N106,'名前'!$M$4:$M$46,0))&amp;" "&amp;IF('申込一覧'!T106=1,RIGHTB(10000000+'申込一覧'!O106,7),IF('申込一覧'!T106=2,RIGHTB(100000+'申込一覧'!O106,5),"")))</f>
      </c>
      <c r="M89">
        <f>IF('申込一覧'!B106="","",'申込一覧'!H106*10000+'申込一覧'!B106)</f>
      </c>
    </row>
    <row r="90" spans="1:13" ht="13.5">
      <c r="A90">
        <f>IF('申込一覧'!B107="","",'申込一覧'!H107*10000+'申込一覧'!B107&amp;IF('申込一覧'!$Q$9="高校","33"&amp;E90,IF('申込一覧'!$Q$9="中学","55"&amp;E90,IF('申込一覧'!$Q$9="学連登録（大学等）","22"&amp;E90,"11"&amp;E90))))</f>
      </c>
      <c r="B90">
        <f>IF('申込一覧'!C107="","",'申込一覧'!C107&amp;"　"&amp;'申込一覧'!D107&amp;IF('申込一覧'!G107="","","("&amp;RIGHT('申込一覧'!G107,2)&amp;")"))</f>
      </c>
      <c r="C90">
        <f>IF('申込一覧'!E107="","",'申込一覧'!E107&amp;" "&amp;'申込一覧'!F107)</f>
      </c>
      <c r="D90">
        <f>IF('申込一覧'!H107="","",'申込一覧'!H107)</f>
      </c>
      <c r="E90">
        <f>IF('申込一覧'!I107="","",INDEX(RIGHT('名前'!$P$5:$P$52,2),MATCH('申込一覧'!I107,'名前'!$Q$5:$Q$52,0)))</f>
      </c>
      <c r="F90">
        <f>IF('申込一覧'!B107="","",'申込一覧'!$P$8)</f>
      </c>
      <c r="G90">
        <f>IF('申込一覧'!B107="","",0)</f>
      </c>
      <c r="H90">
        <f>IF('申込一覧'!B107="","",0)</f>
      </c>
      <c r="I90">
        <f>IF('申込一覧'!B107="","",'申込一覧'!B107)</f>
      </c>
      <c r="J90">
        <f>IF('申込一覧'!J107="","",INDEX('名前'!$L$4:$L$46,MATCH('申込一覧'!J107,'名前'!$M$4:$M$46,0))&amp;" "&amp;IF('申込一覧'!S107=1,RIGHTB(10000000+'申込一覧'!K107,7),IF('申込一覧'!S107=2,RIGHTB(100000+'申込一覧'!K107,5),"")))</f>
      </c>
      <c r="K90">
        <f>IF('申込一覧'!N107="","",INDEX('名前'!$L$4:$L$46,MATCH('申込一覧'!N107,'名前'!$M$4:$M$46,0))&amp;" "&amp;IF('申込一覧'!T107=1,RIGHTB(10000000+'申込一覧'!O107,7),IF('申込一覧'!T107=2,RIGHTB(100000+'申込一覧'!O107,5),"")))</f>
      </c>
      <c r="M90">
        <f>IF('申込一覧'!B107="","",'申込一覧'!H107*10000+'申込一覧'!B107)</f>
      </c>
    </row>
    <row r="91" spans="1:13" ht="13.5">
      <c r="A91">
        <f>IF('申込一覧'!B108="","",'申込一覧'!H108*10000+'申込一覧'!B108&amp;IF('申込一覧'!$Q$9="高校","33"&amp;E91,IF('申込一覧'!$Q$9="中学","55"&amp;E91,IF('申込一覧'!$Q$9="学連登録（大学等）","22"&amp;E91,"11"&amp;E91))))</f>
      </c>
      <c r="B91">
        <f>IF('申込一覧'!C108="","",'申込一覧'!C108&amp;"　"&amp;'申込一覧'!D108&amp;IF('申込一覧'!G108="","","("&amp;RIGHT('申込一覧'!G108,2)&amp;")"))</f>
      </c>
      <c r="C91">
        <f>IF('申込一覧'!E108="","",'申込一覧'!E108&amp;" "&amp;'申込一覧'!F108)</f>
      </c>
      <c r="D91">
        <f>IF('申込一覧'!H108="","",'申込一覧'!H108)</f>
      </c>
      <c r="E91">
        <f>IF('申込一覧'!I108="","",INDEX(RIGHT('名前'!$P$5:$P$52,2),MATCH('申込一覧'!I108,'名前'!$Q$5:$Q$52,0)))</f>
      </c>
      <c r="F91">
        <f>IF('申込一覧'!B108="","",'申込一覧'!$P$8)</f>
      </c>
      <c r="G91">
        <f>IF('申込一覧'!B108="","",0)</f>
      </c>
      <c r="H91">
        <f>IF('申込一覧'!B108="","",0)</f>
      </c>
      <c r="I91">
        <f>IF('申込一覧'!B108="","",'申込一覧'!B108)</f>
      </c>
      <c r="J91">
        <f>IF('申込一覧'!J108="","",INDEX('名前'!$L$4:$L$46,MATCH('申込一覧'!J108,'名前'!$M$4:$M$46,0))&amp;" "&amp;IF('申込一覧'!S108=1,RIGHTB(10000000+'申込一覧'!K108,7),IF('申込一覧'!S108=2,RIGHTB(100000+'申込一覧'!K108,5),"")))</f>
      </c>
      <c r="K91">
        <f>IF('申込一覧'!N108="","",INDEX('名前'!$L$4:$L$46,MATCH('申込一覧'!N108,'名前'!$M$4:$M$46,0))&amp;" "&amp;IF('申込一覧'!T108=1,RIGHTB(10000000+'申込一覧'!O108,7),IF('申込一覧'!T108=2,RIGHTB(100000+'申込一覧'!O108,5),"")))</f>
      </c>
      <c r="M91">
        <f>IF('申込一覧'!B108="","",'申込一覧'!H108*10000+'申込一覧'!B108)</f>
      </c>
    </row>
    <row r="92" spans="1:13" ht="13.5">
      <c r="A92">
        <f>IF('申込一覧'!B109="","",'申込一覧'!H109*10000+'申込一覧'!B109&amp;IF('申込一覧'!$Q$9="高校","33"&amp;E92,IF('申込一覧'!$Q$9="中学","55"&amp;E92,IF('申込一覧'!$Q$9="学連登録（大学等）","22"&amp;E92,"11"&amp;E92))))</f>
      </c>
      <c r="B92">
        <f>IF('申込一覧'!C109="","",'申込一覧'!C109&amp;"　"&amp;'申込一覧'!D109&amp;IF('申込一覧'!G109="","","("&amp;RIGHT('申込一覧'!G109,2)&amp;")"))</f>
      </c>
      <c r="C92">
        <f>IF('申込一覧'!E109="","",'申込一覧'!E109&amp;" "&amp;'申込一覧'!F109)</f>
      </c>
      <c r="D92">
        <f>IF('申込一覧'!H109="","",'申込一覧'!H109)</f>
      </c>
      <c r="E92">
        <f>IF('申込一覧'!I109="","",INDEX(RIGHT('名前'!$P$5:$P$52,2),MATCH('申込一覧'!I109,'名前'!$Q$5:$Q$52,0)))</f>
      </c>
      <c r="F92">
        <f>IF('申込一覧'!B109="","",'申込一覧'!$P$8)</f>
      </c>
      <c r="G92">
        <f>IF('申込一覧'!B109="","",0)</f>
      </c>
      <c r="H92">
        <f>IF('申込一覧'!B109="","",0)</f>
      </c>
      <c r="I92">
        <f>IF('申込一覧'!B109="","",'申込一覧'!B109)</f>
      </c>
      <c r="J92">
        <f>IF('申込一覧'!J109="","",INDEX('名前'!$L$4:$L$46,MATCH('申込一覧'!J109,'名前'!$M$4:$M$46,0))&amp;" "&amp;IF('申込一覧'!S109=1,RIGHTB(10000000+'申込一覧'!K109,7),IF('申込一覧'!S109=2,RIGHTB(100000+'申込一覧'!K109,5),"")))</f>
      </c>
      <c r="K92">
        <f>IF('申込一覧'!N109="","",INDEX('名前'!$L$4:$L$46,MATCH('申込一覧'!N109,'名前'!$M$4:$M$46,0))&amp;" "&amp;IF('申込一覧'!T109=1,RIGHTB(10000000+'申込一覧'!O109,7),IF('申込一覧'!T109=2,RIGHTB(100000+'申込一覧'!O109,5),"")))</f>
      </c>
      <c r="M92">
        <f>IF('申込一覧'!B109="","",'申込一覧'!H109*10000+'申込一覧'!B109)</f>
      </c>
    </row>
    <row r="93" spans="1:13" ht="13.5">
      <c r="A93">
        <f>IF('申込一覧'!B110="","",'申込一覧'!H110*10000+'申込一覧'!B110&amp;IF('申込一覧'!$Q$9="高校","33"&amp;E93,IF('申込一覧'!$Q$9="中学","55"&amp;E93,IF('申込一覧'!$Q$9="学連登録（大学等）","22"&amp;E93,"11"&amp;E93))))</f>
      </c>
      <c r="B93">
        <f>IF('申込一覧'!C110="","",'申込一覧'!C110&amp;"　"&amp;'申込一覧'!D110&amp;IF('申込一覧'!G110="","","("&amp;RIGHT('申込一覧'!G110,2)&amp;")"))</f>
      </c>
      <c r="C93">
        <f>IF('申込一覧'!E110="","",'申込一覧'!E110&amp;" "&amp;'申込一覧'!F110)</f>
      </c>
      <c r="D93">
        <f>IF('申込一覧'!H110="","",'申込一覧'!H110)</f>
      </c>
      <c r="E93">
        <f>IF('申込一覧'!I110="","",INDEX(RIGHT('名前'!$P$5:$P$52,2),MATCH('申込一覧'!I110,'名前'!$Q$5:$Q$52,0)))</f>
      </c>
      <c r="F93">
        <f>IF('申込一覧'!B110="","",'申込一覧'!$P$8)</f>
      </c>
      <c r="G93">
        <f>IF('申込一覧'!B110="","",0)</f>
      </c>
      <c r="H93">
        <f>IF('申込一覧'!B110="","",0)</f>
      </c>
      <c r="I93">
        <f>IF('申込一覧'!B110="","",'申込一覧'!B110)</f>
      </c>
      <c r="J93">
        <f>IF('申込一覧'!J110="","",INDEX('名前'!$L$4:$L$46,MATCH('申込一覧'!J110,'名前'!$M$4:$M$46,0))&amp;" "&amp;IF('申込一覧'!S110=1,RIGHTB(10000000+'申込一覧'!K110,7),IF('申込一覧'!S110=2,RIGHTB(100000+'申込一覧'!K110,5),"")))</f>
      </c>
      <c r="K93">
        <f>IF('申込一覧'!N110="","",INDEX('名前'!$L$4:$L$46,MATCH('申込一覧'!N110,'名前'!$M$4:$M$46,0))&amp;" "&amp;IF('申込一覧'!T110=1,RIGHTB(10000000+'申込一覧'!O110,7),IF('申込一覧'!T110=2,RIGHTB(100000+'申込一覧'!O110,5),"")))</f>
      </c>
      <c r="M93">
        <f>IF('申込一覧'!B110="","",'申込一覧'!H110*10000+'申込一覧'!B110)</f>
      </c>
    </row>
    <row r="94" spans="1:13" ht="13.5">
      <c r="A94">
        <f>IF('申込一覧'!B111="","",'申込一覧'!H111*10000+'申込一覧'!B111&amp;IF('申込一覧'!$Q$9="高校","33"&amp;E94,IF('申込一覧'!$Q$9="中学","55"&amp;E94,IF('申込一覧'!$Q$9="学連登録（大学等）","22"&amp;E94,"11"&amp;E94))))</f>
      </c>
      <c r="B94">
        <f>IF('申込一覧'!C111="","",'申込一覧'!C111&amp;"　"&amp;'申込一覧'!D111&amp;IF('申込一覧'!G111="","","("&amp;RIGHT('申込一覧'!G111,2)&amp;")"))</f>
      </c>
      <c r="C94">
        <f>IF('申込一覧'!E111="","",'申込一覧'!E111&amp;" "&amp;'申込一覧'!F111)</f>
      </c>
      <c r="D94">
        <f>IF('申込一覧'!H111="","",'申込一覧'!H111)</f>
      </c>
      <c r="E94">
        <f>IF('申込一覧'!I111="","",INDEX(RIGHT('名前'!$P$5:$P$52,2),MATCH('申込一覧'!I111,'名前'!$Q$5:$Q$52,0)))</f>
      </c>
      <c r="F94">
        <f>IF('申込一覧'!B111="","",'申込一覧'!$P$8)</f>
      </c>
      <c r="G94">
        <f>IF('申込一覧'!B111="","",0)</f>
      </c>
      <c r="H94">
        <f>IF('申込一覧'!B111="","",0)</f>
      </c>
      <c r="I94">
        <f>IF('申込一覧'!B111="","",'申込一覧'!B111)</f>
      </c>
      <c r="J94">
        <f>IF('申込一覧'!J111="","",INDEX('名前'!$L$4:$L$46,MATCH('申込一覧'!J111,'名前'!$M$4:$M$46,0))&amp;" "&amp;IF('申込一覧'!S111=1,RIGHTB(10000000+'申込一覧'!K111,7),IF('申込一覧'!S111=2,RIGHTB(100000+'申込一覧'!K111,5),"")))</f>
      </c>
      <c r="K94">
        <f>IF('申込一覧'!N111="","",INDEX('名前'!$L$4:$L$46,MATCH('申込一覧'!N111,'名前'!$M$4:$M$46,0))&amp;" "&amp;IF('申込一覧'!T111=1,RIGHTB(10000000+'申込一覧'!O111,7),IF('申込一覧'!T111=2,RIGHTB(100000+'申込一覧'!O111,5),"")))</f>
      </c>
      <c r="M94">
        <f>IF('申込一覧'!B111="","",'申込一覧'!H111*10000+'申込一覧'!B111)</f>
      </c>
    </row>
    <row r="95" spans="1:13" ht="13.5">
      <c r="A95">
        <f>IF('申込一覧'!B112="","",'申込一覧'!H112*10000+'申込一覧'!B112&amp;IF('申込一覧'!$Q$9="高校","33"&amp;E95,IF('申込一覧'!$Q$9="中学","55"&amp;E95,IF('申込一覧'!$Q$9="学連登録（大学等）","22"&amp;E95,"11"&amp;E95))))</f>
      </c>
      <c r="B95">
        <f>IF('申込一覧'!C112="","",'申込一覧'!C112&amp;"　"&amp;'申込一覧'!D112&amp;IF('申込一覧'!G112="","","("&amp;RIGHT('申込一覧'!G112,2)&amp;")"))</f>
      </c>
      <c r="C95">
        <f>IF('申込一覧'!E112="","",'申込一覧'!E112&amp;" "&amp;'申込一覧'!F112)</f>
      </c>
      <c r="D95">
        <f>IF('申込一覧'!H112="","",'申込一覧'!H112)</f>
      </c>
      <c r="E95">
        <f>IF('申込一覧'!I112="","",INDEX(RIGHT('名前'!$P$5:$P$52,2),MATCH('申込一覧'!I112,'名前'!$Q$5:$Q$52,0)))</f>
      </c>
      <c r="F95">
        <f>IF('申込一覧'!B112="","",'申込一覧'!$P$8)</f>
      </c>
      <c r="G95">
        <f>IF('申込一覧'!B112="","",0)</f>
      </c>
      <c r="H95">
        <f>IF('申込一覧'!B112="","",0)</f>
      </c>
      <c r="I95">
        <f>IF('申込一覧'!B112="","",'申込一覧'!B112)</f>
      </c>
      <c r="J95">
        <f>IF('申込一覧'!J112="","",INDEX('名前'!$L$4:$L$46,MATCH('申込一覧'!J112,'名前'!$M$4:$M$46,0))&amp;" "&amp;IF('申込一覧'!S112=1,RIGHTB(10000000+'申込一覧'!K112,7),IF('申込一覧'!S112=2,RIGHTB(100000+'申込一覧'!K112,5),"")))</f>
      </c>
      <c r="K95">
        <f>IF('申込一覧'!N112="","",INDEX('名前'!$L$4:$L$46,MATCH('申込一覧'!N112,'名前'!$M$4:$M$46,0))&amp;" "&amp;IF('申込一覧'!T112=1,RIGHTB(10000000+'申込一覧'!O112,7),IF('申込一覧'!T112=2,RIGHTB(100000+'申込一覧'!O112,5),"")))</f>
      </c>
      <c r="M95">
        <f>IF('申込一覧'!B112="","",'申込一覧'!H112*10000+'申込一覧'!B112)</f>
      </c>
    </row>
    <row r="96" spans="1:13" ht="13.5">
      <c r="A96">
        <f>IF('申込一覧'!B113="","",'申込一覧'!H113*10000+'申込一覧'!B113&amp;IF('申込一覧'!$Q$9="高校","33"&amp;E96,IF('申込一覧'!$Q$9="中学","55"&amp;E96,IF('申込一覧'!$Q$9="学連登録（大学等）","22"&amp;E96,"11"&amp;E96))))</f>
      </c>
      <c r="B96">
        <f>IF('申込一覧'!C113="","",'申込一覧'!C113&amp;"　"&amp;'申込一覧'!D113&amp;IF('申込一覧'!G113="","","("&amp;RIGHT('申込一覧'!G113,2)&amp;")"))</f>
      </c>
      <c r="C96">
        <f>IF('申込一覧'!E113="","",'申込一覧'!E113&amp;" "&amp;'申込一覧'!F113)</f>
      </c>
      <c r="D96">
        <f>IF('申込一覧'!H113="","",'申込一覧'!H113)</f>
      </c>
      <c r="E96">
        <f>IF('申込一覧'!I113="","",INDEX(RIGHT('名前'!$P$5:$P$52,2),MATCH('申込一覧'!I113,'名前'!$Q$5:$Q$52,0)))</f>
      </c>
      <c r="F96">
        <f>IF('申込一覧'!B113="","",'申込一覧'!$P$8)</f>
      </c>
      <c r="G96">
        <f>IF('申込一覧'!B113="","",0)</f>
      </c>
      <c r="H96">
        <f>IF('申込一覧'!B113="","",0)</f>
      </c>
      <c r="I96">
        <f>IF('申込一覧'!B113="","",'申込一覧'!B113)</f>
      </c>
      <c r="J96">
        <f>IF('申込一覧'!J113="","",INDEX('名前'!$L$4:$L$46,MATCH('申込一覧'!J113,'名前'!$M$4:$M$46,0))&amp;" "&amp;IF('申込一覧'!S113=1,RIGHTB(10000000+'申込一覧'!K113,7),IF('申込一覧'!S113=2,RIGHTB(100000+'申込一覧'!K113,5),"")))</f>
      </c>
      <c r="K96">
        <f>IF('申込一覧'!N113="","",INDEX('名前'!$L$4:$L$46,MATCH('申込一覧'!N113,'名前'!$M$4:$M$46,0))&amp;" "&amp;IF('申込一覧'!T113=1,RIGHTB(10000000+'申込一覧'!O113,7),IF('申込一覧'!T113=2,RIGHTB(100000+'申込一覧'!O113,5),"")))</f>
      </c>
      <c r="M96">
        <f>IF('申込一覧'!B113="","",'申込一覧'!H113*10000+'申込一覧'!B113)</f>
      </c>
    </row>
    <row r="97" spans="1:13" ht="13.5">
      <c r="A97">
        <f>IF('申込一覧'!B114="","",'申込一覧'!H114*10000+'申込一覧'!B114&amp;IF('申込一覧'!$Q$9="高校","33"&amp;E97,IF('申込一覧'!$Q$9="中学","55"&amp;E97,IF('申込一覧'!$Q$9="学連登録（大学等）","22"&amp;E97,"11"&amp;E97))))</f>
      </c>
      <c r="B97">
        <f>IF('申込一覧'!C114="","",'申込一覧'!C114&amp;"　"&amp;'申込一覧'!D114&amp;IF('申込一覧'!G114="","","("&amp;RIGHT('申込一覧'!G114,2)&amp;")"))</f>
      </c>
      <c r="C97">
        <f>IF('申込一覧'!E114="","",'申込一覧'!E114&amp;" "&amp;'申込一覧'!F114)</f>
      </c>
      <c r="D97">
        <f>IF('申込一覧'!H114="","",'申込一覧'!H114)</f>
      </c>
      <c r="E97">
        <f>IF('申込一覧'!I114="","",INDEX(RIGHT('名前'!$P$5:$P$52,2),MATCH('申込一覧'!I114,'名前'!$Q$5:$Q$52,0)))</f>
      </c>
      <c r="F97">
        <f>IF('申込一覧'!B114="","",'申込一覧'!$P$8)</f>
      </c>
      <c r="G97">
        <f>IF('申込一覧'!B114="","",0)</f>
      </c>
      <c r="H97">
        <f>IF('申込一覧'!B114="","",0)</f>
      </c>
      <c r="I97">
        <f>IF('申込一覧'!B114="","",'申込一覧'!B114)</f>
      </c>
      <c r="J97">
        <f>IF('申込一覧'!J114="","",INDEX('名前'!$L$4:$L$46,MATCH('申込一覧'!J114,'名前'!$M$4:$M$46,0))&amp;" "&amp;IF('申込一覧'!S114=1,RIGHTB(10000000+'申込一覧'!K114,7),IF('申込一覧'!S114=2,RIGHTB(100000+'申込一覧'!K114,5),"")))</f>
      </c>
      <c r="K97">
        <f>IF('申込一覧'!N114="","",INDEX('名前'!$L$4:$L$46,MATCH('申込一覧'!N114,'名前'!$M$4:$M$46,0))&amp;" "&amp;IF('申込一覧'!T114=1,RIGHTB(10000000+'申込一覧'!O114,7),IF('申込一覧'!T114=2,RIGHTB(100000+'申込一覧'!O114,5),"")))</f>
      </c>
      <c r="M97">
        <f>IF('申込一覧'!B114="","",'申込一覧'!H114*10000+'申込一覧'!B114)</f>
      </c>
    </row>
    <row r="98" spans="1:13" ht="13.5">
      <c r="A98">
        <f>IF('申込一覧'!B115="","",'申込一覧'!H115*10000+'申込一覧'!B115&amp;IF('申込一覧'!$Q$9="高校","33"&amp;E98,IF('申込一覧'!$Q$9="中学","55"&amp;E98,IF('申込一覧'!$Q$9="学連登録（大学等）","22"&amp;E98,"11"&amp;E98))))</f>
      </c>
      <c r="B98">
        <f>IF('申込一覧'!C115="","",'申込一覧'!C115&amp;"　"&amp;'申込一覧'!D115&amp;IF('申込一覧'!G115="","","("&amp;RIGHT('申込一覧'!G115,2)&amp;")"))</f>
      </c>
      <c r="C98">
        <f>IF('申込一覧'!E115="","",'申込一覧'!E115&amp;" "&amp;'申込一覧'!F115)</f>
      </c>
      <c r="D98">
        <f>IF('申込一覧'!H115="","",'申込一覧'!H115)</f>
      </c>
      <c r="E98">
        <f>IF('申込一覧'!I115="","",INDEX(RIGHT('名前'!$P$5:$P$52,2),MATCH('申込一覧'!I115,'名前'!$Q$5:$Q$52,0)))</f>
      </c>
      <c r="F98">
        <f>IF('申込一覧'!B115="","",'申込一覧'!$P$8)</f>
      </c>
      <c r="G98">
        <f>IF('申込一覧'!B115="","",0)</f>
      </c>
      <c r="H98">
        <f>IF('申込一覧'!B115="","",0)</f>
      </c>
      <c r="I98">
        <f>IF('申込一覧'!B115="","",'申込一覧'!B115)</f>
      </c>
      <c r="J98">
        <f>IF('申込一覧'!J115="","",INDEX('名前'!$L$4:$L$46,MATCH('申込一覧'!J115,'名前'!$M$4:$M$46,0))&amp;" "&amp;IF('申込一覧'!S115=1,RIGHTB(10000000+'申込一覧'!K115,7),IF('申込一覧'!S115=2,RIGHTB(100000+'申込一覧'!K115,5),"")))</f>
      </c>
      <c r="K98">
        <f>IF('申込一覧'!N115="","",INDEX('名前'!$L$4:$L$46,MATCH('申込一覧'!N115,'名前'!$M$4:$M$46,0))&amp;" "&amp;IF('申込一覧'!T115=1,RIGHTB(10000000+'申込一覧'!O115,7),IF('申込一覧'!T115=2,RIGHTB(100000+'申込一覧'!O115,5),"")))</f>
      </c>
      <c r="M98">
        <f>IF('申込一覧'!B115="","",'申込一覧'!H115*10000+'申込一覧'!B115)</f>
      </c>
    </row>
    <row r="99" spans="1:13" ht="13.5">
      <c r="A99">
        <f>IF('申込一覧'!B116="","",'申込一覧'!H116*10000+'申込一覧'!B116&amp;IF('申込一覧'!$Q$9="高校","33"&amp;E99,IF('申込一覧'!$Q$9="中学","55"&amp;E99,IF('申込一覧'!$Q$9="学連登録（大学等）","22"&amp;E99,"11"&amp;E99))))</f>
      </c>
      <c r="B99">
        <f>IF('申込一覧'!C116="","",'申込一覧'!C116&amp;"　"&amp;'申込一覧'!D116&amp;IF('申込一覧'!G116="","","("&amp;RIGHT('申込一覧'!G116,2)&amp;")"))</f>
      </c>
      <c r="C99">
        <f>IF('申込一覧'!E116="","",'申込一覧'!E116&amp;" "&amp;'申込一覧'!F116)</f>
      </c>
      <c r="D99">
        <f>IF('申込一覧'!H116="","",'申込一覧'!H116)</f>
      </c>
      <c r="E99">
        <f>IF('申込一覧'!I116="","",INDEX(RIGHT('名前'!$P$5:$P$52,2),MATCH('申込一覧'!I116,'名前'!$Q$5:$Q$52,0)))</f>
      </c>
      <c r="F99">
        <f>IF('申込一覧'!B116="","",'申込一覧'!$P$8)</f>
      </c>
      <c r="G99">
        <f>IF('申込一覧'!B116="","",0)</f>
      </c>
      <c r="H99">
        <f>IF('申込一覧'!B116="","",0)</f>
      </c>
      <c r="I99">
        <f>IF('申込一覧'!B116="","",'申込一覧'!B116)</f>
      </c>
      <c r="J99">
        <f>IF('申込一覧'!J116="","",INDEX('名前'!$L$4:$L$46,MATCH('申込一覧'!J116,'名前'!$M$4:$M$46,0))&amp;" "&amp;IF('申込一覧'!S116=1,RIGHTB(10000000+'申込一覧'!K116,7),IF('申込一覧'!S116=2,RIGHTB(100000+'申込一覧'!K116,5),"")))</f>
      </c>
      <c r="K99">
        <f>IF('申込一覧'!N116="","",INDEX('名前'!$L$4:$L$46,MATCH('申込一覧'!N116,'名前'!$M$4:$M$46,0))&amp;" "&amp;IF('申込一覧'!T116=1,RIGHTB(10000000+'申込一覧'!O116,7),IF('申込一覧'!T116=2,RIGHTB(100000+'申込一覧'!O116,5),"")))</f>
      </c>
      <c r="M99">
        <f>IF('申込一覧'!B116="","",'申込一覧'!H116*10000+'申込一覧'!B116)</f>
      </c>
    </row>
    <row r="100" spans="1:13" ht="13.5">
      <c r="A100">
        <f>IF('申込一覧'!B117="","",'申込一覧'!H117*10000+'申込一覧'!B117&amp;IF('申込一覧'!$Q$9="高校","33"&amp;E100,IF('申込一覧'!$Q$9="中学","55"&amp;E100,IF('申込一覧'!$Q$9="学連登録（大学等）","22"&amp;E100,"11"&amp;E100))))</f>
      </c>
      <c r="B100">
        <f>IF('申込一覧'!C117="","",'申込一覧'!C117&amp;"　"&amp;'申込一覧'!D117&amp;IF('申込一覧'!G117="","","("&amp;RIGHT('申込一覧'!G117,2)&amp;")"))</f>
      </c>
      <c r="C100">
        <f>IF('申込一覧'!E117="","",'申込一覧'!E117&amp;" "&amp;'申込一覧'!F117)</f>
      </c>
      <c r="D100">
        <f>IF('申込一覧'!H117="","",'申込一覧'!H117)</f>
      </c>
      <c r="E100">
        <f>IF('申込一覧'!I117="","",INDEX(RIGHT('名前'!$P$5:$P$52,2),MATCH('申込一覧'!I117,'名前'!$Q$5:$Q$52,0)))</f>
      </c>
      <c r="F100">
        <f>IF('申込一覧'!B117="","",'申込一覧'!$P$8)</f>
      </c>
      <c r="G100">
        <f>IF('申込一覧'!B117="","",0)</f>
      </c>
      <c r="H100">
        <f>IF('申込一覧'!B117="","",0)</f>
      </c>
      <c r="I100">
        <f>IF('申込一覧'!B117="","",'申込一覧'!B117)</f>
      </c>
      <c r="J100">
        <f>IF('申込一覧'!J117="","",INDEX('名前'!$L$4:$L$46,MATCH('申込一覧'!J117,'名前'!$M$4:$M$46,0))&amp;" "&amp;IF('申込一覧'!S117=1,RIGHTB(10000000+'申込一覧'!K117,7),IF('申込一覧'!S117=2,RIGHTB(100000+'申込一覧'!K117,5),"")))</f>
      </c>
      <c r="K100">
        <f>IF('申込一覧'!N117="","",INDEX('名前'!$L$4:$L$46,MATCH('申込一覧'!N117,'名前'!$M$4:$M$46,0))&amp;" "&amp;IF('申込一覧'!T117=1,RIGHTB(10000000+'申込一覧'!O117,7),IF('申込一覧'!T117=2,RIGHTB(100000+'申込一覧'!O117,5),"")))</f>
      </c>
      <c r="M100">
        <f>IF('申込一覧'!B117="","",'申込一覧'!H117*10000+'申込一覧'!B117)</f>
      </c>
    </row>
    <row r="101" spans="1:13" ht="13.5">
      <c r="A101">
        <f>IF('申込一覧'!B118="","",'申込一覧'!H118*10000+'申込一覧'!B118&amp;IF('申込一覧'!$Q$9="高校","33"&amp;E101,IF('申込一覧'!$Q$9="中学","55"&amp;E101,IF('申込一覧'!$Q$9="学連登録（大学等）","22"&amp;E101,"11"&amp;E101))))</f>
      </c>
      <c r="B101">
        <f>IF('申込一覧'!C118="","",'申込一覧'!C118&amp;"　"&amp;'申込一覧'!D118&amp;IF('申込一覧'!G118="","","("&amp;RIGHT('申込一覧'!G118,2)&amp;")"))</f>
      </c>
      <c r="C101">
        <f>IF('申込一覧'!E118="","",'申込一覧'!E118&amp;" "&amp;'申込一覧'!F118)</f>
      </c>
      <c r="D101">
        <f>IF('申込一覧'!H118="","",'申込一覧'!H118)</f>
      </c>
      <c r="E101">
        <f>IF('申込一覧'!I118="","",INDEX(RIGHT('名前'!$P$5:$P$52,2),MATCH('申込一覧'!I118,'名前'!$Q$5:$Q$52,0)))</f>
      </c>
      <c r="F101">
        <f>IF('申込一覧'!B118="","",'申込一覧'!$P$8)</f>
      </c>
      <c r="G101">
        <f>IF('申込一覧'!B118="","",0)</f>
      </c>
      <c r="H101">
        <f>IF('申込一覧'!B118="","",0)</f>
      </c>
      <c r="I101">
        <f>IF('申込一覧'!B118="","",'申込一覧'!B118)</f>
      </c>
      <c r="J101">
        <f>IF('申込一覧'!J118="","",INDEX('名前'!$L$4:$L$46,MATCH('申込一覧'!J118,'名前'!$M$4:$M$46,0))&amp;" "&amp;IF('申込一覧'!S118=1,RIGHTB(10000000+'申込一覧'!K118,7),IF('申込一覧'!S118=2,RIGHTB(100000+'申込一覧'!K118,5),"")))</f>
      </c>
      <c r="K101">
        <f>IF('申込一覧'!N118="","",INDEX('名前'!$L$4:$L$46,MATCH('申込一覧'!N118,'名前'!$M$4:$M$46,0))&amp;" "&amp;IF('申込一覧'!T118=1,RIGHTB(10000000+'申込一覧'!O118,7),IF('申込一覧'!T118=2,RIGHTB(100000+'申込一覧'!O118,5),"")))</f>
      </c>
      <c r="M101">
        <f>IF('申込一覧'!B118="","",'申込一覧'!H118*10000+'申込一覧'!B118)</f>
      </c>
    </row>
    <row r="103" spans="1:13" ht="13.5">
      <c r="A103">
        <f>IF('申込一覧'!B119="","",'申込一覧'!H119*10000+'申込一覧'!B119&amp;IF('申込一覧'!$Q$9="高校","33"&amp;E103,IF('申込一覧'!$Q$9="中学","55"&amp;E103,IF('申込一覧'!$Q$9="学連登録（大学等）","22"&amp;E103,"11"&amp;E103))))</f>
      </c>
      <c r="B103">
        <f>IF('申込一覧'!C119="","",'申込一覧'!C119&amp;IF('申込一覧'!G119="","","("&amp;RIGHT('申込一覧'!G119,2)&amp;")"))</f>
      </c>
      <c r="C103">
        <f>IF('申込一覧'!F119="","",'申込一覧'!F119)</f>
      </c>
      <c r="D103">
        <f>IF('申込一覧'!H119="","",'申込一覧'!H119)</f>
      </c>
      <c r="E103">
        <f>IF('申込一覧'!I119="","",INDEX(RIGHTB('名前'!$P$5:$P$52,2),MATCH('申込一覧'!I119,'名前'!$Q$5:$Q$52,0)))</f>
      </c>
      <c r="F103">
        <f>IF('申込一覧'!B119="","",'申込一覧'!$O$8)</f>
      </c>
      <c r="G103">
        <f>IF('申込一覧'!B119="","",0)</f>
      </c>
      <c r="H103">
        <f>IF('申込一覧'!B119="","",0)</f>
      </c>
      <c r="I103">
        <f>IF('申込一覧'!B119="","",'申込一覧'!B119)</f>
      </c>
      <c r="J103">
        <f>IF('申込一覧'!J119="","",INDEX('名前'!$L$4:$L$92,MATCH('申込一覧'!J119,'名前'!$M$4:$M$92,0))&amp;" "&amp;IF('申込一覧'!S119=1,RIGHTB(10000000+'申込一覧'!K119,7),IF('申込一覧'!S119=2,RIGHTB(100000+'申込一覧'!K119,5),"")))</f>
      </c>
      <c r="K103">
        <f>IF('申込一覧'!N119="","",INDEX('名前'!$L$4:$L$92,MATCH('申込一覧'!N119,'名前'!$M$4:$M$44,0))&amp;" "&amp;IF('申込一覧'!T119=1,RIGHTB(10000000+'申込一覧'!O119,7),IF('申込一覧'!T119=2,RIGHTB(100000+'申込一覧'!O119,5),"")))</f>
      </c>
      <c r="M103">
        <f>IF('申込一覧'!B119="","",'申込一覧'!H119*10000+'申込一覧'!B119)</f>
      </c>
    </row>
    <row r="104" spans="1:13" ht="13.5">
      <c r="A104">
        <f>IF('申込一覧'!B120="","",'申込一覧'!H120*10000+'申込一覧'!B120&amp;IF('申込一覧'!$Q$9="高校","33"&amp;E104,IF('申込一覧'!$Q$9="中学","55"&amp;E104,IF('申込一覧'!$Q$9="学連登録（大学等）","22"&amp;E104,"11"&amp;E104))))</f>
      </c>
      <c r="B104">
        <f>IF('申込一覧'!C120="","",'申込一覧'!C120&amp;IF('申込一覧'!G120="","","("&amp;RIGHT('申込一覧'!G120,2)&amp;")"))</f>
      </c>
      <c r="C104">
        <f>IF('申込一覧'!F120="","",'申込一覧'!F120)</f>
      </c>
      <c r="D104">
        <f>IF('申込一覧'!H120="","",'申込一覧'!H120)</f>
      </c>
      <c r="E104">
        <f>IF('申込一覧'!I120="","",INDEX(RIGHTB('名前'!$P$5:$P$52,2),MATCH('申込一覧'!I120,'名前'!$Q$5:$Q$52,0)))</f>
      </c>
      <c r="F104">
        <f>IF('申込一覧'!B120="","",'申込一覧'!$O$8)</f>
      </c>
      <c r="G104">
        <f>IF('申込一覧'!B120="","",0)</f>
      </c>
      <c r="H104">
        <f>IF('申込一覧'!B120="","",0)</f>
      </c>
      <c r="I104">
        <f>IF('申込一覧'!B120="","",'申込一覧'!B120)</f>
      </c>
      <c r="J104">
        <f>IF('申込一覧'!J120="","",INDEX('名前'!$L$4:$L$92,MATCH('申込一覧'!J120,'名前'!$M$4:$M$92,0))&amp;" "&amp;IF('申込一覧'!S120=1,RIGHTB(10000000+'申込一覧'!K120,7),IF('申込一覧'!S120=2,RIGHTB(100000+'申込一覧'!K120,5),"")))</f>
      </c>
      <c r="K104">
        <f>IF('申込一覧'!N120="","",INDEX('名前'!$L$4:$L$92,MATCH('申込一覧'!N120,'名前'!$M$4:$M$44,0))&amp;" "&amp;IF('申込一覧'!T120=1,RIGHTB(10000000+'申込一覧'!O120,7),IF('申込一覧'!T120=2,RIGHTB(100000+'申込一覧'!O120,5),"")))</f>
      </c>
      <c r="M104">
        <f>IF('申込一覧'!B120="","",'申込一覧'!H120*10000+'申込一覧'!B120)</f>
      </c>
    </row>
    <row r="105" spans="1:13" ht="13.5">
      <c r="A105">
        <f>IF('申込一覧'!B121="","",'申込一覧'!H121*10000+'申込一覧'!B121&amp;IF('申込一覧'!$Q$9="高校","33"&amp;E105,IF('申込一覧'!$Q$9="中学","55"&amp;E105,IF('申込一覧'!$Q$9="学連登録（大学等）","22"&amp;E105,"11"&amp;E105))))</f>
      </c>
      <c r="B105">
        <f>IF('申込一覧'!C121="","",'申込一覧'!C121&amp;IF('申込一覧'!G121="","","("&amp;RIGHT('申込一覧'!G121,2)&amp;")"))</f>
      </c>
      <c r="C105">
        <f>IF('申込一覧'!F121="","",'申込一覧'!F121)</f>
      </c>
      <c r="D105">
        <f>IF('申込一覧'!H121="","",'申込一覧'!H121)</f>
      </c>
      <c r="E105">
        <f>IF('申込一覧'!I121="","",INDEX(RIGHTB('名前'!$P$5:$P$52,2),MATCH('申込一覧'!I121,'名前'!$Q$5:$Q$52,0)))</f>
      </c>
      <c r="F105">
        <f>IF('申込一覧'!B121="","",'申込一覧'!$O$8)</f>
      </c>
      <c r="G105">
        <f>IF('申込一覧'!B121="","",0)</f>
      </c>
      <c r="H105">
        <f>IF('申込一覧'!B121="","",0)</f>
      </c>
      <c r="I105">
        <f>IF('申込一覧'!B121="","",'申込一覧'!B121)</f>
      </c>
      <c r="J105">
        <f>IF('申込一覧'!J121="","",INDEX('名前'!$L$4:$L$92,MATCH('申込一覧'!J121,'名前'!$M$4:$M$92,0))&amp;" "&amp;IF('申込一覧'!S121=1,RIGHTB(10000000+'申込一覧'!K121,7),IF('申込一覧'!S121=2,RIGHTB(100000+'申込一覧'!K121,5),"")))</f>
      </c>
      <c r="K105">
        <f>IF('申込一覧'!N121="","",INDEX('名前'!$L$4:$L$92,MATCH('申込一覧'!N121,'名前'!$M$4:$M$44,0))&amp;" "&amp;IF('申込一覧'!T121=1,RIGHTB(10000000+'申込一覧'!O121,7),IF('申込一覧'!T121=2,RIGHTB(100000+'申込一覧'!O121,5),"")))</f>
      </c>
      <c r="M105">
        <f>IF('申込一覧'!B121="","",'申込一覧'!H121*10000+'申込一覧'!B121)</f>
      </c>
    </row>
    <row r="106" spans="1:13" ht="13.5">
      <c r="A106">
        <f>IF('申込一覧'!B122="","",'申込一覧'!H122*10000+'申込一覧'!B122&amp;IF('申込一覧'!$Q$9="高校","33"&amp;E106,IF('申込一覧'!$Q$9="中学","55"&amp;E106,IF('申込一覧'!$Q$9="学連登録（大学等）","22"&amp;E106,"11"&amp;E106))))</f>
      </c>
      <c r="B106">
        <f>IF('申込一覧'!C122="","",'申込一覧'!C122&amp;IF('申込一覧'!G122="","","("&amp;RIGHT('申込一覧'!G122,2)&amp;")"))</f>
      </c>
      <c r="C106">
        <f>IF('申込一覧'!F122="","",'申込一覧'!F122)</f>
      </c>
      <c r="D106">
        <f>IF('申込一覧'!H122="","",'申込一覧'!H122)</f>
      </c>
      <c r="E106">
        <f>IF('申込一覧'!I122="","",INDEX(RIGHTB('名前'!$P$5:$P$52,2),MATCH('申込一覧'!I122,'名前'!$Q$5:$Q$52,0)))</f>
      </c>
      <c r="F106">
        <f>IF('申込一覧'!B122="","",'申込一覧'!$O$8)</f>
      </c>
      <c r="G106">
        <f>IF('申込一覧'!B122="","",0)</f>
      </c>
      <c r="H106">
        <f>IF('申込一覧'!B122="","",0)</f>
      </c>
      <c r="I106">
        <f>IF('申込一覧'!B122="","",'申込一覧'!B122)</f>
      </c>
      <c r="J106">
        <f>IF('申込一覧'!J122="","",INDEX('名前'!$L$4:$L$92,MATCH('申込一覧'!J122,'名前'!$M$4:$M$92,0))&amp;" "&amp;IF('申込一覧'!S122=1,RIGHTB(10000000+'申込一覧'!K122,7),IF('申込一覧'!S122=2,RIGHTB(100000+'申込一覧'!K122,5),"")))</f>
      </c>
      <c r="K106">
        <f>IF('申込一覧'!N122="","",INDEX('名前'!$L$4:$L$92,MATCH('申込一覧'!N122,'名前'!$M$4:$M$44,0))&amp;" "&amp;IF('申込一覧'!T122=1,RIGHTB(10000000+'申込一覧'!O122,7),IF('申込一覧'!T122=2,RIGHTB(100000+'申込一覧'!O122,5),"")))</f>
      </c>
      <c r="M106">
        <f>IF('申込一覧'!B122="","",'申込一覧'!H122*10000+'申込一覧'!B122)</f>
      </c>
    </row>
    <row r="107" spans="1:13" ht="13.5">
      <c r="A107">
        <f>IF('申込一覧'!B123="","",'申込一覧'!H123*10000+'申込一覧'!B123&amp;IF('申込一覧'!$Q$9="高校","33"&amp;E107,IF('申込一覧'!$Q$9="中学","55"&amp;E107,IF('申込一覧'!$Q$9="学連登録（大学等）","22"&amp;E107,"11"&amp;E107))))</f>
      </c>
      <c r="B107">
        <f>IF('申込一覧'!C123="","",'申込一覧'!C123&amp;IF('申込一覧'!G123="","","("&amp;RIGHT('申込一覧'!G123,2)&amp;")"))</f>
      </c>
      <c r="C107">
        <f>IF('申込一覧'!F123="","",'申込一覧'!F123)</f>
      </c>
      <c r="D107">
        <f>IF('申込一覧'!H123="","",'申込一覧'!H123)</f>
      </c>
      <c r="E107">
        <f>IF('申込一覧'!I123="","",INDEX(RIGHTB('名前'!$P$5:$P$52,2),MATCH('申込一覧'!I123,'名前'!$Q$5:$Q$52,0)))</f>
      </c>
      <c r="F107">
        <f>IF('申込一覧'!B123="","",'申込一覧'!$O$8)</f>
      </c>
      <c r="G107">
        <f>IF('申込一覧'!B123="","",0)</f>
      </c>
      <c r="H107">
        <f>IF('申込一覧'!B123="","",0)</f>
      </c>
      <c r="I107">
        <f>IF('申込一覧'!B123="","",'申込一覧'!B123)</f>
      </c>
      <c r="J107">
        <f>IF('申込一覧'!J123="","",INDEX('名前'!$L$4:$L$92,MATCH('申込一覧'!J123,'名前'!$M$4:$M$92,0))&amp;" "&amp;IF('申込一覧'!S123=1,RIGHTB(10000000+'申込一覧'!K123,7),IF('申込一覧'!S123=2,RIGHTB(100000+'申込一覧'!K123,5),"")))</f>
      </c>
      <c r="K107">
        <f>IF('申込一覧'!N123="","",INDEX('名前'!$L$4:$L$92,MATCH('申込一覧'!N123,'名前'!$M$4:$M$44,0))&amp;" "&amp;IF('申込一覧'!T123=1,RIGHTB(10000000+'申込一覧'!O123,7),IF('申込一覧'!T123=2,RIGHTB(100000+'申込一覧'!O123,5),"")))</f>
      </c>
      <c r="M107">
        <f>IF('申込一覧'!B123="","",'申込一覧'!H123*10000+'申込一覧'!B123)</f>
      </c>
    </row>
    <row r="108" spans="1:13" ht="13.5">
      <c r="A108">
        <f>IF('申込一覧'!B124="","",'申込一覧'!H124*10000+'申込一覧'!B124&amp;IF('申込一覧'!$Q$9="高校","33"&amp;E108,IF('申込一覧'!$Q$9="中学","55"&amp;E108,IF('申込一覧'!$Q$9="学連登録（大学等）","22"&amp;E108,"11"&amp;E108))))</f>
      </c>
      <c r="B108">
        <f>IF('申込一覧'!C124="","",'申込一覧'!C124&amp;IF('申込一覧'!G124="","","("&amp;RIGHT('申込一覧'!G124,2)&amp;")"))</f>
      </c>
      <c r="C108">
        <f>IF('申込一覧'!F124="","",'申込一覧'!F124)</f>
      </c>
      <c r="D108">
        <f>IF('申込一覧'!H124="","",'申込一覧'!H124)</f>
      </c>
      <c r="E108">
        <f>IF('申込一覧'!I124="","",INDEX(RIGHTB('名前'!$P$5:$P$52,2),MATCH('申込一覧'!I124,'名前'!$Q$5:$Q$52,0)))</f>
      </c>
      <c r="F108">
        <f>IF('申込一覧'!B124="","",'申込一覧'!$O$8)</f>
      </c>
      <c r="G108">
        <f>IF('申込一覧'!B124="","",0)</f>
      </c>
      <c r="H108">
        <f>IF('申込一覧'!B124="","",0)</f>
      </c>
      <c r="I108">
        <f>IF('申込一覧'!B124="","",'申込一覧'!B124)</f>
      </c>
      <c r="J108">
        <f>IF('申込一覧'!J124="","",INDEX('名前'!$L$4:$L$92,MATCH('申込一覧'!J124,'名前'!$M$4:$M$92,0))&amp;" "&amp;IF('申込一覧'!S124=1,RIGHTB(10000000+'申込一覧'!K124,7),IF('申込一覧'!S124=2,RIGHTB(100000+'申込一覧'!K124,5),"")))</f>
      </c>
      <c r="K108">
        <f>IF('申込一覧'!N124="","",INDEX('名前'!$L$4:$L$92,MATCH('申込一覧'!N124,'名前'!$M$4:$M$44,0))&amp;" "&amp;IF('申込一覧'!T124=1,RIGHTB(10000000+'申込一覧'!O124,7),IF('申込一覧'!T124=2,RIGHTB(100000+'申込一覧'!O124,5),"")))</f>
      </c>
      <c r="M108">
        <f>IF('申込一覧'!B124="","",'申込一覧'!H124*10000+'申込一覧'!B124)</f>
      </c>
    </row>
    <row r="109" spans="1:13" ht="13.5">
      <c r="A109">
        <f>IF('申込一覧'!B125="","",'申込一覧'!H125*10000+'申込一覧'!B125&amp;IF('申込一覧'!$Q$9="高校","33"&amp;E109,IF('申込一覧'!$Q$9="中学","55"&amp;E109,IF('申込一覧'!$Q$9="学連登録（大学等）","22"&amp;E109,"11"&amp;E109))))</f>
      </c>
      <c r="B109">
        <f>IF('申込一覧'!C125="","",'申込一覧'!C125&amp;IF('申込一覧'!G125="","","("&amp;RIGHT('申込一覧'!G125,2)&amp;")"))</f>
      </c>
      <c r="C109">
        <f>IF('申込一覧'!F125="","",'申込一覧'!F125)</f>
      </c>
      <c r="D109">
        <f>IF('申込一覧'!H125="","",'申込一覧'!H125)</f>
      </c>
      <c r="E109">
        <f>IF('申込一覧'!I125="","",INDEX(RIGHTB('名前'!$P$5:$P$52,2),MATCH('申込一覧'!I125,'名前'!$Q$5:$Q$52,0)))</f>
      </c>
      <c r="F109">
        <f>IF('申込一覧'!B125="","",'申込一覧'!$O$8)</f>
      </c>
      <c r="G109">
        <f>IF('申込一覧'!B125="","",0)</f>
      </c>
      <c r="H109">
        <f>IF('申込一覧'!B125="","",0)</f>
      </c>
      <c r="I109">
        <f>IF('申込一覧'!B125="","",'申込一覧'!B125)</f>
      </c>
      <c r="J109">
        <f>IF('申込一覧'!J125="","",INDEX('名前'!$L$4:$L$92,MATCH('申込一覧'!J125,'名前'!$M$4:$M$92,0))&amp;" "&amp;IF('申込一覧'!S125=1,RIGHTB(10000000+'申込一覧'!K125,7),IF('申込一覧'!S125=2,RIGHTB(100000+'申込一覧'!K125,5),"")))</f>
      </c>
      <c r="K109">
        <f>IF('申込一覧'!N125="","",INDEX('名前'!$L$4:$L$92,MATCH('申込一覧'!N125,'名前'!$M$4:$M$44,0))&amp;" "&amp;IF('申込一覧'!T125=1,RIGHTB(10000000+'申込一覧'!O125,7),IF('申込一覧'!T125=2,RIGHTB(100000+'申込一覧'!O125,5),"")))</f>
      </c>
      <c r="M109">
        <f>IF('申込一覧'!B125="","",'申込一覧'!H125*10000+'申込一覧'!B125)</f>
      </c>
    </row>
    <row r="110" spans="1:13" ht="13.5">
      <c r="A110">
        <f>IF('申込一覧'!B126="","",'申込一覧'!H126*10000+'申込一覧'!B126&amp;IF('申込一覧'!$Q$9="高校","33"&amp;E110,IF('申込一覧'!$Q$9="中学","55"&amp;E110,IF('申込一覧'!$Q$9="学連登録（大学等）","22"&amp;E110,"11"&amp;E110))))</f>
      </c>
      <c r="B110">
        <f>IF('申込一覧'!C126="","",'申込一覧'!C126&amp;IF('申込一覧'!G126="","","("&amp;RIGHT('申込一覧'!G126,2)&amp;")"))</f>
      </c>
      <c r="C110">
        <f>IF('申込一覧'!F126="","",'申込一覧'!F126)</f>
      </c>
      <c r="D110">
        <f>IF('申込一覧'!H126="","",'申込一覧'!H126)</f>
      </c>
      <c r="E110">
        <f>IF('申込一覧'!I126="","",INDEX(RIGHTB('名前'!$P$5:$P$52,2),MATCH('申込一覧'!I126,'名前'!$Q$5:$Q$52,0)))</f>
      </c>
      <c r="F110">
        <f>IF('申込一覧'!B126="","",'申込一覧'!$O$8)</f>
      </c>
      <c r="G110">
        <f>IF('申込一覧'!B126="","",0)</f>
      </c>
      <c r="H110">
        <f>IF('申込一覧'!B126="","",0)</f>
      </c>
      <c r="I110">
        <f>IF('申込一覧'!B126="","",'申込一覧'!B126)</f>
      </c>
      <c r="J110">
        <f>IF('申込一覧'!J126="","",INDEX('名前'!$L$4:$L$92,MATCH('申込一覧'!J126,'名前'!$M$4:$M$92,0))&amp;" "&amp;IF('申込一覧'!S126=1,RIGHTB(10000000+'申込一覧'!K126,7),IF('申込一覧'!S126=2,RIGHTB(100000+'申込一覧'!K126,5),"")))</f>
      </c>
      <c r="K110">
        <f>IF('申込一覧'!N126="","",INDEX('名前'!$L$4:$L$92,MATCH('申込一覧'!N126,'名前'!$M$4:$M$44,0))&amp;" "&amp;IF('申込一覧'!T126=1,RIGHTB(10000000+'申込一覧'!O126,7),IF('申込一覧'!T126=2,RIGHTB(100000+'申込一覧'!O126,5),"")))</f>
      </c>
      <c r="M110">
        <f>IF('申込一覧'!B126="","",'申込一覧'!H126*10000+'申込一覧'!B126)</f>
      </c>
    </row>
    <row r="111" spans="1:13" ht="13.5">
      <c r="A111">
        <f>IF('申込一覧'!B127="","",'申込一覧'!H127*10000+'申込一覧'!B127&amp;IF('申込一覧'!$Q$9="高校","33"&amp;E111,IF('申込一覧'!$Q$9="中学","55"&amp;E111,IF('申込一覧'!$Q$9="学連登録（大学等）","22"&amp;E111,"11"&amp;E111))))</f>
      </c>
      <c r="B111">
        <f>IF('申込一覧'!C127="","",'申込一覧'!C127&amp;IF('申込一覧'!G127="","","("&amp;RIGHT('申込一覧'!G127,2)&amp;")"))</f>
      </c>
      <c r="C111">
        <f>IF('申込一覧'!F127="","",'申込一覧'!F127)</f>
      </c>
      <c r="D111">
        <f>IF('申込一覧'!H127="","",'申込一覧'!H127)</f>
      </c>
      <c r="E111">
        <f>IF('申込一覧'!I127="","",INDEX(RIGHTB('名前'!$P$5:$P$52,2),MATCH('申込一覧'!I127,'名前'!$Q$5:$Q$52,0)))</f>
      </c>
      <c r="F111">
        <f>IF('申込一覧'!B127="","",'申込一覧'!$O$8)</f>
      </c>
      <c r="G111">
        <f>IF('申込一覧'!B127="","",0)</f>
      </c>
      <c r="H111">
        <f>IF('申込一覧'!B127="","",0)</f>
      </c>
      <c r="I111">
        <f>IF('申込一覧'!B127="","",'申込一覧'!B127)</f>
      </c>
      <c r="J111">
        <f>IF('申込一覧'!J127="","",INDEX('名前'!$L$4:$L$92,MATCH('申込一覧'!J127,'名前'!$M$4:$M$92,0))&amp;" "&amp;IF('申込一覧'!S127=1,RIGHTB(10000000+'申込一覧'!K127,7),IF('申込一覧'!S127=2,RIGHTB(100000+'申込一覧'!K127,5),"")))</f>
      </c>
      <c r="K111">
        <f>IF('申込一覧'!N127="","",INDEX('名前'!$L$4:$L$92,MATCH('申込一覧'!N127,'名前'!$M$4:$M$44,0))&amp;" "&amp;IF('申込一覧'!T127=1,RIGHTB(10000000+'申込一覧'!O127,7),IF('申込一覧'!T127=2,RIGHTB(100000+'申込一覧'!O127,5),"")))</f>
      </c>
      <c r="M111">
        <f>IF('申込一覧'!B127="","",'申込一覧'!H127*10000+'申込一覧'!B127)</f>
      </c>
    </row>
    <row r="112" spans="1:13" ht="13.5">
      <c r="A112">
        <f>IF('申込一覧'!B128="","",'申込一覧'!H128*10000+'申込一覧'!B128&amp;IF('申込一覧'!$Q$9="高校","33"&amp;E112,IF('申込一覧'!$Q$9="中学","55"&amp;E112,IF('申込一覧'!$Q$9="学連登録（大学等）","22"&amp;E112,"11"&amp;E112))))</f>
      </c>
      <c r="B112">
        <f>IF('申込一覧'!C128="","",'申込一覧'!C128&amp;IF('申込一覧'!G128="","","("&amp;RIGHT('申込一覧'!G128,2)&amp;")"))</f>
      </c>
      <c r="C112">
        <f>IF('申込一覧'!F128="","",'申込一覧'!F128)</f>
      </c>
      <c r="D112">
        <f>IF('申込一覧'!H128="","",'申込一覧'!H128)</f>
      </c>
      <c r="E112">
        <f>IF('申込一覧'!I128="","",INDEX(RIGHTB('名前'!$P$5:$P$52,2),MATCH('申込一覧'!I128,'名前'!$Q$5:$Q$52,0)))</f>
      </c>
      <c r="F112">
        <f>IF('申込一覧'!B128="","",'申込一覧'!$O$8)</f>
      </c>
      <c r="G112">
        <f>IF('申込一覧'!B128="","",0)</f>
      </c>
      <c r="H112">
        <f>IF('申込一覧'!B128="","",0)</f>
      </c>
      <c r="I112">
        <f>IF('申込一覧'!B128="","",'申込一覧'!B128)</f>
      </c>
      <c r="J112">
        <f>IF('申込一覧'!J128="","",INDEX('名前'!$L$4:$L$92,MATCH('申込一覧'!J128,'名前'!$M$4:$M$92,0))&amp;" "&amp;IF('申込一覧'!S128=1,RIGHTB(10000000+'申込一覧'!K128,7),IF('申込一覧'!S128=2,RIGHTB(100000+'申込一覧'!K128,5),"")))</f>
      </c>
      <c r="K112">
        <f>IF('申込一覧'!N128="","",INDEX('名前'!$L$4:$L$92,MATCH('申込一覧'!N128,'名前'!$M$4:$M$44,0))&amp;" "&amp;IF('申込一覧'!T128=1,RIGHTB(10000000+'申込一覧'!O128,7),IF('申込一覧'!T128=2,RIGHTB(100000+'申込一覧'!O128,5),"")))</f>
      </c>
      <c r="M112">
        <f>IF('申込一覧'!B128="","",'申込一覧'!H128*10000+'申込一覧'!B128)</f>
      </c>
    </row>
    <row r="113" spans="1:13" ht="13.5">
      <c r="A113">
        <f>IF('申込一覧'!B129="","",'申込一覧'!H129*10000+'申込一覧'!B129&amp;IF('申込一覧'!$Q$9="高校","33"&amp;E113,IF('申込一覧'!$Q$9="中学","55"&amp;E113,IF('申込一覧'!$Q$9="学連登録（大学等）","22"&amp;E113,"11"&amp;E113))))</f>
      </c>
      <c r="B113">
        <f>IF('申込一覧'!C129="","",'申込一覧'!C129&amp;IF('申込一覧'!G129="","","("&amp;RIGHT('申込一覧'!G129,2)&amp;")"))</f>
      </c>
      <c r="C113">
        <f>IF('申込一覧'!F129="","",'申込一覧'!F129)</f>
      </c>
      <c r="D113">
        <f>IF('申込一覧'!H129="","",'申込一覧'!H129)</f>
      </c>
      <c r="E113">
        <f>IF('申込一覧'!I129="","",INDEX(RIGHTB('名前'!$P$5:$P$52,2),MATCH('申込一覧'!I129,'名前'!$Q$5:$Q$52,0)))</f>
      </c>
      <c r="F113">
        <f>IF('申込一覧'!B129="","",'申込一覧'!$O$8)</f>
      </c>
      <c r="G113">
        <f>IF('申込一覧'!B129="","",0)</f>
      </c>
      <c r="H113">
        <f>IF('申込一覧'!B129="","",0)</f>
      </c>
      <c r="I113">
        <f>IF('申込一覧'!B129="","",'申込一覧'!B129)</f>
      </c>
      <c r="J113">
        <f>IF('申込一覧'!J129="","",INDEX('名前'!$L$4:$L$92,MATCH('申込一覧'!J129,'名前'!$M$4:$M$92,0))&amp;" "&amp;IF('申込一覧'!S129=1,RIGHTB(10000000+'申込一覧'!K129,7),IF('申込一覧'!S129=2,RIGHTB(100000+'申込一覧'!K129,5),"")))</f>
      </c>
      <c r="K113">
        <f>IF('申込一覧'!N129="","",INDEX('名前'!$L$4:$L$92,MATCH('申込一覧'!N129,'名前'!$M$4:$M$44,0))&amp;" "&amp;IF('申込一覧'!T129=1,RIGHTB(10000000+'申込一覧'!O129,7),IF('申込一覧'!T129=2,RIGHTB(100000+'申込一覧'!O129,5),"")))</f>
      </c>
      <c r="M113">
        <f>IF('申込一覧'!B129="","",'申込一覧'!H129*10000+'申込一覧'!B129)</f>
      </c>
    </row>
    <row r="114" spans="1:13" ht="13.5">
      <c r="A114">
        <f>IF('申込一覧'!B130="","",'申込一覧'!H130*10000+'申込一覧'!B130&amp;IF('申込一覧'!$Q$9="高校","33"&amp;E114,IF('申込一覧'!$Q$9="中学","55"&amp;E114,IF('申込一覧'!$Q$9="学連登録（大学等）","22"&amp;E114,"11"&amp;E114))))</f>
      </c>
      <c r="B114">
        <f>IF('申込一覧'!C130="","",'申込一覧'!C130&amp;IF('申込一覧'!G130="","","("&amp;RIGHT('申込一覧'!G130,2)&amp;")"))</f>
      </c>
      <c r="C114">
        <f>IF('申込一覧'!F130="","",'申込一覧'!F130)</f>
      </c>
      <c r="D114">
        <f>IF('申込一覧'!H130="","",'申込一覧'!H130)</f>
      </c>
      <c r="E114">
        <f>IF('申込一覧'!I130="","",INDEX(RIGHTB('名前'!$P$5:$P$52,2),MATCH('申込一覧'!I130,'名前'!$Q$5:$Q$52,0)))</f>
      </c>
      <c r="F114">
        <f>IF('申込一覧'!B130="","",'申込一覧'!$O$8)</f>
      </c>
      <c r="G114">
        <f>IF('申込一覧'!B130="","",0)</f>
      </c>
      <c r="H114">
        <f>IF('申込一覧'!B130="","",0)</f>
      </c>
      <c r="I114">
        <f>IF('申込一覧'!B130="","",'申込一覧'!B130)</f>
      </c>
      <c r="J114">
        <f>IF('申込一覧'!J130="","",INDEX('名前'!$L$4:$L$92,MATCH('申込一覧'!J130,'名前'!$M$4:$M$92,0))&amp;" "&amp;IF('申込一覧'!S130=1,RIGHTB(10000000+'申込一覧'!K130,7),IF('申込一覧'!S130=2,RIGHTB(100000+'申込一覧'!K130,5),"")))</f>
      </c>
      <c r="K114">
        <f>IF('申込一覧'!N130="","",INDEX('名前'!$L$4:$L$92,MATCH('申込一覧'!N130,'名前'!$M$4:$M$44,0))&amp;" "&amp;IF('申込一覧'!T130=1,RIGHTB(10000000+'申込一覧'!O130,7),IF('申込一覧'!T130=2,RIGHTB(100000+'申込一覧'!O130,5),"")))</f>
      </c>
      <c r="M114">
        <f>IF('申込一覧'!B130="","",'申込一覧'!H130*10000+'申込一覧'!B130)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0"/>
  <sheetViews>
    <sheetView zoomScalePageLayoutView="0" workbookViewId="0" topLeftCell="A1">
      <selection activeCell="A2" sqref="A2:L2"/>
    </sheetView>
  </sheetViews>
  <sheetFormatPr defaultColWidth="9.00390625" defaultRowHeight="13.5"/>
  <cols>
    <col min="1" max="1" width="11.875" style="64" bestFit="1" customWidth="1"/>
    <col min="2" max="2" width="7.125" style="64" bestFit="1" customWidth="1"/>
    <col min="3" max="3" width="3.625" style="64" bestFit="1" customWidth="1"/>
    <col min="4" max="4" width="7.125" style="64" bestFit="1" customWidth="1"/>
    <col min="5" max="5" width="3.75390625" style="64" bestFit="1" customWidth="1"/>
    <col min="6" max="6" width="8.50390625" style="64" bestFit="1" customWidth="1"/>
    <col min="7" max="12" width="10.50390625" style="64" bestFit="1" customWidth="1"/>
    <col min="13" max="13" width="9.00390625" style="64" bestFit="1" customWidth="1"/>
    <col min="14" max="16384" width="9.00390625" style="64" customWidth="1"/>
  </cols>
  <sheetData>
    <row r="1" spans="2:12" ht="13.5">
      <c r="B1" s="64" t="s">
        <v>19</v>
      </c>
      <c r="C1" s="64" t="s">
        <v>110</v>
      </c>
      <c r="D1" s="64" t="s">
        <v>99</v>
      </c>
      <c r="E1" s="64" t="s">
        <v>102</v>
      </c>
      <c r="F1" s="64" t="s">
        <v>73</v>
      </c>
      <c r="G1" s="64" t="s">
        <v>111</v>
      </c>
      <c r="H1" s="64" t="s">
        <v>112</v>
      </c>
      <c r="I1" s="64" t="s">
        <v>113</v>
      </c>
      <c r="J1" s="64" t="s">
        <v>114</v>
      </c>
      <c r="K1" s="64" t="s">
        <v>116</v>
      </c>
      <c r="L1" s="64" t="s">
        <v>118</v>
      </c>
    </row>
    <row r="2" spans="1:12" ht="13.5">
      <c r="A2" s="64">
        <f>IF(リレー!A15="","",リレー!A15)</f>
      </c>
      <c r="B2" s="64">
        <f>IF(リレー!A15="","",'申込一覧'!$P$8)&amp;IF(リレー!B15="","",リレー!B15)</f>
      </c>
      <c r="D2" s="64">
        <f>IF(リレー!A15="","",'申込一覧'!$P$8)&amp;IF(リレー!B15="","",リレー!B15)</f>
      </c>
      <c r="F2" s="64">
        <f>IF(リレー!C15="","",IF(LEN(リレー!C15)=4,"000"&amp;リレー!C15,"00"&amp;リレー!C15))</f>
      </c>
      <c r="G2" s="64">
        <f ca="1">IF(リレー!F15="","",OFFSET('競技者'!$A$1,MATCH(リレー!M15,'競技者'!$M$2:$M$101,0),0))</f>
      </c>
      <c r="H2" s="64">
        <f ca="1">IF(リレー!G15="","",OFFSET('競技者'!$A$1,MATCH(リレー!N15,'競技者'!$M$2:$M$101,0),0))</f>
      </c>
      <c r="I2" s="64">
        <f ca="1">IF(リレー!H15="","",OFFSET('競技者'!$A$1,MATCH(リレー!O15,'競技者'!$M$2:$M$101,0),0))</f>
      </c>
      <c r="J2" s="64">
        <f ca="1">IF(リレー!I15="","",OFFSET('競技者'!$A$1,MATCH(リレー!P15,'競技者'!$M$2:$M$101,0),0))</f>
      </c>
      <c r="K2" s="64">
        <f ca="1">IF(リレー!J15="","",OFFSET('競技者'!$A$1,MATCH(リレー!Q15,'競技者'!$M$2:$M$101,0),0))</f>
      </c>
      <c r="L2" s="64">
        <f ca="1">IF(リレー!K15="","",OFFSET('競技者'!$A$1,MATCH(リレー!R15,'競技者'!$M$2:$M$101,0),0))</f>
      </c>
    </row>
    <row r="3" spans="1:12" ht="13.5">
      <c r="A3" s="64">
        <f>IF(リレー!A16="","",リレー!A16)</f>
      </c>
      <c r="B3" s="64">
        <f>IF(リレー!A16="","",'申込一覧'!$P$8)&amp;IF(リレー!B16="","",リレー!B16)</f>
      </c>
      <c r="D3" s="64">
        <f>IF(リレー!A16="","",'申込一覧'!$P$8)&amp;IF(リレー!B16="","",リレー!B16)</f>
      </c>
      <c r="F3" s="64">
        <f>IF(リレー!C16="","",IF(LEN(リレー!C16)=4,"000"&amp;リレー!C16,"00"&amp;リレー!C16))</f>
      </c>
      <c r="G3" s="64">
        <f ca="1">IF(リレー!F16="","",OFFSET('競技者'!$A$1,MATCH(リレー!M16,'競技者'!$M$2:$M$101,0),0))</f>
      </c>
      <c r="H3" s="64">
        <f ca="1">IF(リレー!G16="","",OFFSET('競技者'!$A$1,MATCH(リレー!N16,'競技者'!$M$2:$M$101,0),0))</f>
      </c>
      <c r="I3" s="64">
        <f ca="1">IF(リレー!H16="","",OFFSET('競技者'!$A$1,MATCH(リレー!O16,'競技者'!$M$2:$M$101,0),0))</f>
      </c>
      <c r="J3" s="64">
        <f ca="1">IF(リレー!I16="","",OFFSET('競技者'!$A$1,MATCH(リレー!P16,'競技者'!$M$2:$M$101,0),0))</f>
      </c>
      <c r="K3" s="64">
        <f ca="1">IF(リレー!J16="","",OFFSET('競技者'!$A$1,MATCH(リレー!Q16,'競技者'!$M$2:$M$101,0),0))</f>
      </c>
      <c r="L3" s="64">
        <f ca="1">IF(リレー!K16="","",OFFSET('競技者'!$A$1,MATCH(リレー!R16,'競技者'!$M$2:$M$101,0),0))</f>
      </c>
    </row>
    <row r="4" spans="1:12" ht="13.5">
      <c r="A4" s="64">
        <f>IF(リレー!A17="","",リレー!A17)</f>
      </c>
      <c r="B4" s="64">
        <f>IF(リレー!A17="","",'申込一覧'!$P$8)&amp;IF(リレー!B17="","",リレー!B17)</f>
      </c>
      <c r="D4" s="64">
        <f>IF(リレー!A17="","",'申込一覧'!$P$8)&amp;IF(リレー!B17="","",リレー!B17)</f>
      </c>
      <c r="F4" s="64">
        <f>IF(リレー!C17="","",IF(LEN(リレー!C17)=4,"000"&amp;リレー!C17,"00"&amp;リレー!C17))</f>
      </c>
      <c r="G4" s="64">
        <f ca="1">IF(リレー!F17="","",OFFSET('競技者'!$A$1,MATCH(リレー!M17,'競技者'!$M$2:$M$101,0),0))</f>
      </c>
      <c r="H4" s="64">
        <f ca="1">IF(リレー!G17="","",OFFSET('競技者'!$A$1,MATCH(リレー!N17,'競技者'!$M$2:$M$101,0),0))</f>
      </c>
      <c r="I4" s="64">
        <f ca="1">IF(リレー!H17="","",OFFSET('競技者'!$A$1,MATCH(リレー!O17,'競技者'!$M$2:$M$101,0),0))</f>
      </c>
      <c r="J4" s="64">
        <f ca="1">IF(リレー!I17="","",OFFSET('競技者'!$A$1,MATCH(リレー!P17,'競技者'!$M$2:$M$101,0),0))</f>
      </c>
      <c r="K4" s="64">
        <f ca="1">IF(リレー!J17="","",OFFSET('競技者'!$A$1,MATCH(リレー!Q17,'競技者'!$M$2:$M$101,0),0))</f>
      </c>
      <c r="L4" s="64">
        <f ca="1">IF(リレー!K17="","",OFFSET('競技者'!$A$1,MATCH(リレー!R17,'競技者'!$M$2:$M$101,0),0))</f>
      </c>
    </row>
    <row r="5" spans="1:12" ht="13.5">
      <c r="A5" s="64">
        <f>IF(リレー!A18="","",リレー!A18)</f>
      </c>
      <c r="B5" s="64">
        <f>IF(リレー!A18="","",'申込一覧'!$P$8)&amp;IF(リレー!B18="","",リレー!B18)</f>
      </c>
      <c r="D5" s="64">
        <f>IF(リレー!A18="","",'申込一覧'!$P$8)&amp;IF(リレー!B18="","",リレー!B18)</f>
      </c>
      <c r="F5" s="64">
        <f>IF(リレー!C18="","",IF(LEN(リレー!C18)=4,"000"&amp;リレー!C18,"00"&amp;リレー!C18))</f>
      </c>
      <c r="G5" s="64">
        <f ca="1">IF(リレー!F18="","",OFFSET('競技者'!$A$1,MATCH(リレー!M18,'競技者'!$M$2:$M$101,0),0))</f>
      </c>
      <c r="H5" s="64">
        <f ca="1">IF(リレー!G18="","",OFFSET('競技者'!$A$1,MATCH(リレー!N18,'競技者'!$M$2:$M$101,0),0))</f>
      </c>
      <c r="I5" s="64">
        <f ca="1">IF(リレー!H18="","",OFFSET('競技者'!$A$1,MATCH(リレー!O18,'競技者'!$M$2:$M$101,0),0))</f>
      </c>
      <c r="J5" s="64">
        <f ca="1">IF(リレー!I18="","",OFFSET('競技者'!$A$1,MATCH(リレー!P18,'競技者'!$M$2:$M$101,0),0))</f>
      </c>
      <c r="K5" s="64">
        <f ca="1">IF(リレー!J18="","",OFFSET('競技者'!$A$1,MATCH(リレー!Q18,'競技者'!$M$2:$M$101,0),0))</f>
      </c>
      <c r="L5" s="64">
        <f ca="1">IF(リレー!K18="","",OFFSET('競技者'!$A$1,MATCH(リレー!R18,'競技者'!$M$2:$M$101,0),0))</f>
      </c>
    </row>
    <row r="6" spans="1:12" ht="13.5">
      <c r="A6" s="64">
        <f>IF(リレー!A19="","",リレー!A19)</f>
      </c>
      <c r="B6" s="64">
        <f>IF(リレー!A19="","",'申込一覧'!$P$8)&amp;IF(リレー!B19="","",リレー!B19)</f>
      </c>
      <c r="D6" s="64">
        <f>IF(リレー!A19="","",'申込一覧'!$P$8)&amp;IF(リレー!B19="","",リレー!B19)</f>
      </c>
      <c r="F6" s="64">
        <f>IF(リレー!C19="","",IF(LEN(リレー!C19)=4,"000"&amp;リレー!C19,"00"&amp;リレー!C19))</f>
      </c>
      <c r="G6" s="64">
        <f ca="1">IF(リレー!F19="","",OFFSET('競技者'!$A$1,MATCH(リレー!M19,'競技者'!$M$2:$M$101,0),0))</f>
      </c>
      <c r="H6" s="64">
        <f ca="1">IF(リレー!G19="","",OFFSET('競技者'!$A$1,MATCH(リレー!N19,'競技者'!$M$2:$M$101,0),0))</f>
      </c>
      <c r="I6" s="64">
        <f ca="1">IF(リレー!H19="","",OFFSET('競技者'!$A$1,MATCH(リレー!O19,'競技者'!$M$2:$M$101,0),0))</f>
      </c>
      <c r="J6" s="64">
        <f ca="1">IF(リレー!I19="","",OFFSET('競技者'!$A$1,MATCH(リレー!P19,'競技者'!$M$2:$M$101,0),0))</f>
      </c>
      <c r="K6" s="64">
        <f ca="1">IF(リレー!J19="","",OFFSET('競技者'!$A$1,MATCH(リレー!Q19,'競技者'!$M$2:$M$101,0),0))</f>
      </c>
      <c r="L6" s="64">
        <f ca="1">IF(リレー!K19="","",OFFSET('競技者'!$A$1,MATCH(リレー!R19,'競技者'!$M$2:$M$101,0),0))</f>
      </c>
    </row>
    <row r="7" spans="1:12" ht="13.5">
      <c r="A7" s="64">
        <f>IF(リレー!A20="","",リレー!A20)</f>
      </c>
      <c r="B7" s="64">
        <f>IF(リレー!A20="","",'申込一覧'!$P$8)&amp;IF(リレー!B20="","",リレー!B20)</f>
      </c>
      <c r="D7" s="64">
        <f>IF(リレー!A20="","",'申込一覧'!$P$8)&amp;IF(リレー!B20="","",リレー!B20)</f>
      </c>
      <c r="F7" s="64">
        <f>IF(リレー!C20="","",IF(LEN(リレー!C20)=4,"000"&amp;リレー!C20,"00"&amp;リレー!C20))</f>
      </c>
      <c r="G7" s="64">
        <f ca="1">IF(リレー!F20="","",OFFSET('競技者'!$A$1,MATCH(リレー!M20,'競技者'!$M$2:$M$101,0),0))</f>
      </c>
      <c r="H7" s="64">
        <f ca="1">IF(リレー!G20="","",OFFSET('競技者'!$A$1,MATCH(リレー!N20,'競技者'!$M$2:$M$101,0),0))</f>
      </c>
      <c r="I7" s="64">
        <f ca="1">IF(リレー!H20="","",OFFSET('競技者'!$A$1,MATCH(リレー!O20,'競技者'!$M$2:$M$101,0),0))</f>
      </c>
      <c r="J7" s="64">
        <f ca="1">IF(リレー!I20="","",OFFSET('競技者'!$A$1,MATCH(リレー!P20,'競技者'!$M$2:$M$101,0),0))</f>
      </c>
      <c r="K7" s="64">
        <f ca="1">IF(リレー!J20="","",OFFSET('競技者'!$A$1,MATCH(リレー!Q20,'競技者'!$M$2:$M$101,0),0))</f>
      </c>
      <c r="L7" s="64">
        <f ca="1">IF(リレー!K20="","",OFFSET('競技者'!$A$1,MATCH(リレー!R20,'競技者'!$M$2:$M$101,0),0))</f>
      </c>
    </row>
    <row r="8" spans="1:12" ht="13.5">
      <c r="A8" s="64">
        <f>IF(リレー!A21="","",リレー!A21)</f>
      </c>
      <c r="B8" s="64">
        <f>IF(リレー!A21="","",'申込一覧'!$P$8)&amp;IF(リレー!B21="","",リレー!B21)</f>
      </c>
      <c r="D8" s="64">
        <f>IF(リレー!A21="","",'申込一覧'!$P$8)&amp;IF(リレー!B21="","",リレー!B21)</f>
      </c>
      <c r="F8" s="64">
        <f>IF(リレー!C21="","",IF(LEN(リレー!C21)=4,"000"&amp;リレー!C21,"00"&amp;リレー!C21))</f>
      </c>
      <c r="G8" s="64">
        <f ca="1">IF(リレー!F21="","",OFFSET('競技者'!$A$1,MATCH(リレー!M21,'競技者'!$M$2:$M$101,0),0))</f>
      </c>
      <c r="H8" s="64">
        <f ca="1">IF(リレー!G21="","",OFFSET('競技者'!$A$1,MATCH(リレー!N21,'競技者'!$M$2:$M$101,0),0))</f>
      </c>
      <c r="I8" s="64">
        <f ca="1">IF(リレー!H21="","",OFFSET('競技者'!$A$1,MATCH(リレー!O21,'競技者'!$M$2:$M$101,0),0))</f>
      </c>
      <c r="J8" s="64">
        <f ca="1">IF(リレー!I21="","",OFFSET('競技者'!$A$1,MATCH(リレー!P21,'競技者'!$M$2:$M$101,0),0))</f>
      </c>
      <c r="K8" s="64">
        <f ca="1">IF(リレー!J21="","",OFFSET('競技者'!$A$1,MATCH(リレー!Q21,'競技者'!$M$2:$M$101,0),0))</f>
      </c>
      <c r="L8" s="64">
        <f ca="1">IF(リレー!K21="","",OFFSET('競技者'!$A$1,MATCH(リレー!R21,'競技者'!$M$2:$M$101,0),0))</f>
      </c>
    </row>
    <row r="9" spans="1:12" ht="13.5">
      <c r="A9" s="64">
        <f>IF(リレー!A22="","",リレー!A22)</f>
      </c>
      <c r="B9" s="64">
        <f>IF(リレー!A22="","",'申込一覧'!$P$8)&amp;IF(リレー!B22="","",リレー!B22)</f>
      </c>
      <c r="D9" s="64">
        <f>IF(リレー!A22="","",'申込一覧'!$P$8)&amp;IF(リレー!B22="","",リレー!B22)</f>
      </c>
      <c r="F9" s="64">
        <f>IF(リレー!C22="","",IF(LEN(リレー!C22)=4,"000"&amp;リレー!C22,"00"&amp;リレー!C22))</f>
      </c>
      <c r="G9" s="64">
        <f ca="1">IF(リレー!F22="","",OFFSET('競技者'!$A$1,MATCH(リレー!M22,'競技者'!$M$2:$M$101,0),0))</f>
      </c>
      <c r="H9" s="64">
        <f ca="1">IF(リレー!G22="","",OFFSET('競技者'!$A$1,MATCH(リレー!N22,'競技者'!$M$2:$M$101,0),0))</f>
      </c>
      <c r="I9" s="64">
        <f ca="1">IF(リレー!H22="","",OFFSET('競技者'!$A$1,MATCH(リレー!O22,'競技者'!$M$2:$M$101,0),0))</f>
      </c>
      <c r="J9" s="64">
        <f ca="1">IF(リレー!I22="","",OFFSET('競技者'!$A$1,MATCH(リレー!P22,'競技者'!$M$2:$M$101,0),0))</f>
      </c>
      <c r="K9" s="64">
        <f ca="1">IF(リレー!J22="","",OFFSET('競技者'!$A$1,MATCH(リレー!Q22,'競技者'!$M$2:$M$101,0),0))</f>
      </c>
      <c r="L9" s="64">
        <f ca="1">IF(リレー!K22="","",OFFSET('競技者'!$A$1,MATCH(リレー!R22,'競技者'!$M$2:$M$101,0),0))</f>
      </c>
    </row>
    <row r="10" spans="1:12" ht="13.5">
      <c r="A10" s="64">
        <f>IF(リレー!A23="","",リレー!A23)</f>
      </c>
      <c r="B10" s="64">
        <f>IF(リレー!A23="","",'申込一覧'!$P$8)&amp;IF(リレー!B23="","",リレー!B23)</f>
      </c>
      <c r="D10" s="64">
        <f>IF(リレー!A23="","",'申込一覧'!$P$8)&amp;IF(リレー!B23="","",リレー!B23)</f>
      </c>
      <c r="F10" s="64">
        <f>IF(リレー!C23="","",IF(LEN(リレー!C23)=4,"000"&amp;リレー!C23,"00"&amp;リレー!C23))</f>
      </c>
      <c r="G10" s="64">
        <f ca="1">IF(リレー!F23="","",OFFSET('競技者'!$A$1,MATCH(リレー!M23,'競技者'!$M$2:$M$101,0),0))</f>
      </c>
      <c r="H10" s="64">
        <f ca="1">IF(リレー!G23="","",OFFSET('競技者'!$A$1,MATCH(リレー!N23,'競技者'!$M$2:$M$101,0),0))</f>
      </c>
      <c r="I10" s="64">
        <f ca="1">IF(リレー!H23="","",OFFSET('競技者'!$A$1,MATCH(リレー!O23,'競技者'!$M$2:$M$101,0),0))</f>
      </c>
      <c r="J10" s="64">
        <f ca="1">IF(リレー!I23="","",OFFSET('競技者'!$A$1,MATCH(リレー!P23,'競技者'!$M$2:$M$101,0),0))</f>
      </c>
      <c r="K10" s="64">
        <f ca="1">IF(リレー!J23="","",OFFSET('競技者'!$A$1,MATCH(リレー!Q23,'競技者'!$M$2:$M$101,0),0))</f>
      </c>
      <c r="L10" s="64">
        <f ca="1">IF(リレー!K23="","",OFFSET('競技者'!$A$1,MATCH(リレー!R23,'競技者'!$M$2:$M$101,0),0))</f>
      </c>
    </row>
    <row r="11" spans="1:12" ht="13.5">
      <c r="A11" s="64">
        <f>IF(リレー!A24="","",リレー!A24)</f>
      </c>
      <c r="B11" s="64">
        <f>IF(リレー!A24="","",'申込一覧'!$P$8)&amp;IF(リレー!B24="","",リレー!B24)</f>
      </c>
      <c r="D11" s="64">
        <f>IF(リレー!A24="","",'申込一覧'!$P$8)&amp;IF(リレー!B24="","",リレー!B24)</f>
      </c>
      <c r="F11" s="64">
        <f>IF(リレー!C24="","",IF(LEN(リレー!C24)=4,"000"&amp;リレー!C24,"00"&amp;リレー!C24))</f>
      </c>
      <c r="G11" s="64">
        <f ca="1">IF(リレー!F24="","",OFFSET('競技者'!$A$1,MATCH(リレー!M24,'競技者'!$M$2:$M$101,0),0))</f>
      </c>
      <c r="H11" s="64">
        <f ca="1">IF(リレー!G24="","",OFFSET('競技者'!$A$1,MATCH(リレー!N24,'競技者'!$M$2:$M$101,0),0))</f>
      </c>
      <c r="I11" s="64">
        <f ca="1">IF(リレー!H24="","",OFFSET('競技者'!$A$1,MATCH(リレー!O24,'競技者'!$M$2:$M$101,0),0))</f>
      </c>
      <c r="J11" s="64">
        <f ca="1">IF(リレー!I24="","",OFFSET('競技者'!$A$1,MATCH(リレー!P24,'競技者'!$M$2:$M$101,0),0))</f>
      </c>
      <c r="K11" s="64">
        <f ca="1">IF(リレー!J24="","",OFFSET('競技者'!$A$1,MATCH(リレー!Q24,'競技者'!$M$2:$M$101,0),0))</f>
      </c>
      <c r="L11" s="64">
        <f ca="1">IF(リレー!K24="","",OFFSET('競技者'!$A$1,MATCH(リレー!R24,'競技者'!$M$2:$M$101,0),0))</f>
      </c>
    </row>
    <row r="12" spans="1:12" ht="13.5">
      <c r="A12" s="64">
        <f>IF(リレー!A25="","",リレー!A25)</f>
      </c>
      <c r="B12" s="64">
        <f>IF(リレー!A25="","",'申込一覧'!$P$8)&amp;IF(リレー!B25="","",リレー!B25)</f>
      </c>
      <c r="D12" s="64">
        <f>IF(リレー!A25="","",'申込一覧'!$P$8)&amp;IF(リレー!B25="","",リレー!B25)</f>
      </c>
      <c r="F12" s="64">
        <f>IF(リレー!C25="","",IF(LEN(リレー!C25)=4,"000"&amp;リレー!C25,"00"&amp;リレー!C25))</f>
      </c>
      <c r="G12" s="64">
        <f ca="1">IF(リレー!F25="","",OFFSET('競技者'!$A$1,MATCH(リレー!M25,'競技者'!$M$2:$M$101,0),0))</f>
      </c>
      <c r="H12" s="64">
        <f ca="1">IF(リレー!G25="","",OFFSET('競技者'!$A$1,MATCH(リレー!N25,'競技者'!$M$2:$M$101,0),0))</f>
      </c>
      <c r="I12" s="64">
        <f ca="1">IF(リレー!H25="","",OFFSET('競技者'!$A$1,MATCH(リレー!O25,'競技者'!$M$2:$M$101,0),0))</f>
      </c>
      <c r="J12" s="64">
        <f ca="1">IF(リレー!I25="","",OFFSET('競技者'!$A$1,MATCH(リレー!P25,'競技者'!$M$2:$M$101,0),0))</f>
      </c>
      <c r="K12" s="64">
        <f ca="1">IF(リレー!J25="","",OFFSET('競技者'!$A$1,MATCH(リレー!Q25,'競技者'!$M$2:$M$101,0),0))</f>
      </c>
      <c r="L12" s="64">
        <f ca="1">IF(リレー!K25="","",OFFSET('競技者'!$A$1,MATCH(リレー!R25,'競技者'!$M$2:$M$101,0),0))</f>
      </c>
    </row>
    <row r="13" spans="1:12" ht="13.5">
      <c r="A13" s="64">
        <f>IF(リレー!A26="","",リレー!A26)</f>
      </c>
      <c r="B13" s="64">
        <f>IF(リレー!A26="","",'申込一覧'!$P$8)&amp;IF(リレー!B26="","",リレー!B26)</f>
      </c>
      <c r="D13" s="64">
        <f>IF(リレー!A26="","",'申込一覧'!$P$8)&amp;IF(リレー!B26="","",リレー!B26)</f>
      </c>
      <c r="F13" s="64">
        <f>IF(リレー!C26="","",IF(LEN(リレー!C26)=4,"000"&amp;リレー!C26,"00"&amp;リレー!C26))</f>
      </c>
      <c r="G13" s="64">
        <f ca="1">IF(リレー!F26="","",OFFSET('競技者'!$A$1,MATCH(リレー!M26,'競技者'!$M$2:$M$101,0),0))</f>
      </c>
      <c r="H13" s="64">
        <f ca="1">IF(リレー!G26="","",OFFSET('競技者'!$A$1,MATCH(リレー!N26,'競技者'!$M$2:$M$101,0),0))</f>
      </c>
      <c r="I13" s="64">
        <f ca="1">IF(リレー!H26="","",OFFSET('競技者'!$A$1,MATCH(リレー!O26,'競技者'!$M$2:$M$101,0),0))</f>
      </c>
      <c r="J13" s="64">
        <f ca="1">IF(リレー!I26="","",OFFSET('競技者'!$A$1,MATCH(リレー!P26,'競技者'!$M$2:$M$101,0),0))</f>
      </c>
      <c r="K13" s="64">
        <f ca="1">IF(リレー!J26="","",OFFSET('競技者'!$A$1,MATCH(リレー!Q26,'競技者'!$M$2:$M$101,0),0))</f>
      </c>
      <c r="L13" s="64">
        <f ca="1">IF(リレー!K26="","",OFFSET('競技者'!$A$1,MATCH(リレー!R26,'競技者'!$M$2:$M$101,0),0))</f>
      </c>
    </row>
    <row r="14" spans="1:12" ht="13.5">
      <c r="A14" s="64">
        <f>IF(リレー!A27="","",リレー!A27)</f>
      </c>
      <c r="B14" s="64">
        <f>IF(リレー!A27="","",'申込一覧'!$P$8)&amp;IF(リレー!B27="","",リレー!B27)</f>
      </c>
      <c r="D14" s="64">
        <f>IF(リレー!A27="","",'申込一覧'!$P$8)&amp;IF(リレー!B27="","",リレー!B27)</f>
      </c>
      <c r="F14" s="64">
        <f>IF(リレー!C27="","",IF(LEN(リレー!C27)=4,"000"&amp;リレー!C27,"00"&amp;リレー!C27))</f>
      </c>
      <c r="G14" s="64">
        <f ca="1">IF(リレー!F27="","",OFFSET('競技者'!$A$1,MATCH(リレー!M27,'競技者'!$M$2:$M$101,0),0))</f>
      </c>
      <c r="H14" s="64">
        <f ca="1">IF(リレー!G27="","",OFFSET('競技者'!$A$1,MATCH(リレー!N27,'競技者'!$M$2:$M$101,0),0))</f>
      </c>
      <c r="I14" s="64">
        <f ca="1">IF(リレー!H27="","",OFFSET('競技者'!$A$1,MATCH(リレー!O27,'競技者'!$M$2:$M$101,0),0))</f>
      </c>
      <c r="J14" s="64">
        <f ca="1">IF(リレー!I27="","",OFFSET('競技者'!$A$1,MATCH(リレー!P27,'競技者'!$M$2:$M$101,0),0))</f>
      </c>
      <c r="K14" s="64">
        <f ca="1">IF(リレー!J27="","",OFFSET('競技者'!$A$1,MATCH(リレー!Q27,'競技者'!$M$2:$M$101,0),0))</f>
      </c>
      <c r="L14" s="64">
        <f ca="1">IF(リレー!K27="","",OFFSET('競技者'!$A$1,MATCH(リレー!R27,'競技者'!$M$2:$M$101,0),0))</f>
      </c>
    </row>
    <row r="15" spans="1:12" ht="13.5">
      <c r="A15" s="64">
        <f>IF(リレー!A28="","",リレー!A28)</f>
      </c>
      <c r="B15" s="64">
        <f>IF(リレー!A28="","",'申込一覧'!$P$8)&amp;IF(リレー!B28="","",リレー!B28)</f>
      </c>
      <c r="D15" s="64">
        <f>IF(リレー!A28="","",'申込一覧'!$P$8)&amp;IF(リレー!B28="","",リレー!B28)</f>
      </c>
      <c r="F15" s="64">
        <f>IF(リレー!C28="","",IF(LEN(リレー!C28)=4,"000"&amp;リレー!C28,"00"&amp;リレー!C28))</f>
      </c>
      <c r="G15" s="64">
        <f ca="1">IF(リレー!F28="","",OFFSET('競技者'!$A$1,MATCH(リレー!M28,'競技者'!$M$2:$M$101,0),0))</f>
      </c>
      <c r="H15" s="64">
        <f ca="1">IF(リレー!G28="","",OFFSET('競技者'!$A$1,MATCH(リレー!N28,'競技者'!$M$2:$M$101,0),0))</f>
      </c>
      <c r="I15" s="64">
        <f ca="1">IF(リレー!H28="","",OFFSET('競技者'!$A$1,MATCH(リレー!O28,'競技者'!$M$2:$M$101,0),0))</f>
      </c>
      <c r="J15" s="64">
        <f ca="1">IF(リレー!I28="","",OFFSET('競技者'!$A$1,MATCH(リレー!P28,'競技者'!$M$2:$M$101,0),0))</f>
      </c>
      <c r="K15" s="64">
        <f ca="1">IF(リレー!J28="","",OFFSET('競技者'!$A$1,MATCH(リレー!Q28,'競技者'!$M$2:$M$101,0),0))</f>
      </c>
      <c r="L15" s="64">
        <f ca="1">IF(リレー!K28="","",OFFSET('競技者'!$A$1,MATCH(リレー!R28,'競技者'!$M$2:$M$101,0),0))</f>
      </c>
    </row>
    <row r="16" spans="1:12" ht="13.5">
      <c r="A16" s="64">
        <f>IF(リレー!A29="","",リレー!A29)</f>
      </c>
      <c r="B16" s="64">
        <f>IF(リレー!A29="","",'申込一覧'!$P$8)&amp;IF(リレー!B29="","",リレー!B29)</f>
      </c>
      <c r="D16" s="64">
        <f>IF(リレー!A29="","",'申込一覧'!$P$8)&amp;IF(リレー!B29="","",リレー!B29)</f>
      </c>
      <c r="F16" s="64">
        <f>IF(リレー!C29="","",IF(LEN(リレー!C29)=4,"000"&amp;リレー!C29,"00"&amp;リレー!C29))</f>
      </c>
      <c r="G16" s="64">
        <f ca="1">IF(リレー!F29="","",OFFSET('競技者'!$A$1,MATCH(リレー!M29,'競技者'!$M$2:$M$101,0),0))</f>
      </c>
      <c r="H16" s="64">
        <f ca="1">IF(リレー!G29="","",OFFSET('競技者'!$A$1,MATCH(リレー!N29,'競技者'!$M$2:$M$101,0),0))</f>
      </c>
      <c r="I16" s="64">
        <f ca="1">IF(リレー!H29="","",OFFSET('競技者'!$A$1,MATCH(リレー!O29,'競技者'!$M$2:$M$101,0),0))</f>
      </c>
      <c r="J16" s="64">
        <f ca="1">IF(リレー!I29="","",OFFSET('競技者'!$A$1,MATCH(リレー!P29,'競技者'!$M$2:$M$101,0),0))</f>
      </c>
      <c r="K16" s="64">
        <f ca="1">IF(リレー!J29="","",OFFSET('競技者'!$A$1,MATCH(リレー!Q29,'競技者'!$M$2:$M$101,0),0))</f>
      </c>
      <c r="L16" s="64">
        <f ca="1">IF(リレー!K29="","",OFFSET('競技者'!$A$1,MATCH(リレー!R29,'競技者'!$M$2:$M$101,0),0))</f>
      </c>
    </row>
    <row r="17" spans="1:12" ht="13.5">
      <c r="A17" s="64">
        <f>IF(リレー!A30="","",リレー!A30)</f>
      </c>
      <c r="B17" s="64">
        <f>IF(リレー!A30="","",'申込一覧'!$P$8)&amp;IF(リレー!B30="","",リレー!B30)</f>
      </c>
      <c r="D17" s="64">
        <f>IF(リレー!A30="","",'申込一覧'!$P$8)&amp;IF(リレー!B30="","",リレー!B30)</f>
      </c>
      <c r="F17" s="64">
        <f>IF(リレー!C30="","",リレー!C30)</f>
      </c>
      <c r="G17" s="64">
        <f>IF(リレー!F30="","",リレー!M30)</f>
      </c>
      <c r="H17" s="64">
        <f>IF(リレー!G30="","",リレー!N30)</f>
      </c>
      <c r="I17" s="64">
        <f>IF(リレー!H30="","",リレー!O30)</f>
      </c>
      <c r="J17" s="64">
        <f>IF(リレー!I30="","",リレー!P30)</f>
      </c>
      <c r="K17" s="64">
        <f>IF(リレー!J30="","",リレー!Q30)</f>
      </c>
      <c r="L17" s="64">
        <f>IF(リレー!K30="","",リレー!R30)</f>
      </c>
    </row>
    <row r="18" spans="1:12" ht="13.5">
      <c r="A18" s="64">
        <f>IF(リレー!A31="","",リレー!A31)</f>
      </c>
      <c r="B18" s="64">
        <f>IF(リレー!A31="","",'申込一覧'!$P$8)&amp;IF(リレー!B31="","",リレー!B31)</f>
      </c>
      <c r="D18" s="64">
        <f>IF(リレー!A31="","",'申込一覧'!$P$8)&amp;IF(リレー!B31="","",リレー!B31)</f>
      </c>
      <c r="F18" s="64">
        <f>IF(リレー!C31="","",リレー!C31)</f>
      </c>
      <c r="G18" s="64">
        <f>IF(リレー!F31="","",リレー!M31)</f>
      </c>
      <c r="H18" s="64">
        <f>IF(リレー!G31="","",リレー!N31)</f>
      </c>
      <c r="I18" s="64">
        <f>IF(リレー!H31="","",リレー!O31)</f>
      </c>
      <c r="J18" s="64">
        <f>IF(リレー!I31="","",リレー!P31)</f>
      </c>
      <c r="K18" s="64">
        <f>IF(リレー!J31="","",リレー!Q31)</f>
      </c>
      <c r="L18" s="64">
        <f>IF(リレー!K31="","",リレー!R31)</f>
      </c>
    </row>
    <row r="19" spans="1:12" ht="13.5">
      <c r="A19" s="64">
        <f>IF(リレー!A32="","",リレー!A32)</f>
      </c>
      <c r="B19" s="64">
        <f>IF(リレー!A32="","",'申込一覧'!$P$8)&amp;IF(リレー!B32="","",リレー!B32)</f>
      </c>
      <c r="D19" s="64">
        <f>IF(リレー!A32="","",'申込一覧'!$P$8)&amp;IF(リレー!B32="","",リレー!B32)</f>
      </c>
      <c r="F19" s="64">
        <f>IF(リレー!C32="","",リレー!C32)</f>
      </c>
      <c r="G19" s="64">
        <f>IF(リレー!F32="","",リレー!M32)</f>
      </c>
      <c r="H19" s="64">
        <f>IF(リレー!G32="","",リレー!N32)</f>
      </c>
      <c r="I19" s="64">
        <f>IF(リレー!H32="","",リレー!O32)</f>
      </c>
      <c r="J19" s="64">
        <f>IF(リレー!I32="","",リレー!P32)</f>
      </c>
      <c r="K19" s="64">
        <f>IF(リレー!J32="","",リレー!Q32)</f>
      </c>
      <c r="L19" s="64">
        <f>IF(リレー!K32="","",リレー!R32)</f>
      </c>
    </row>
    <row r="20" spans="1:12" ht="13.5">
      <c r="A20" s="64">
        <f>IF(リレー!A33="","",リレー!A33)</f>
      </c>
      <c r="B20" s="64">
        <f>IF(リレー!A33="","",'申込一覧'!$P$8)&amp;IF(リレー!B33="","",リレー!B33)</f>
      </c>
      <c r="D20" s="64">
        <f>IF(リレー!A33="","",'申込一覧'!$P$8)&amp;IF(リレー!B33="","",リレー!B33)</f>
      </c>
      <c r="F20" s="64">
        <f>IF(リレー!C33="","",リレー!C33)</f>
      </c>
      <c r="G20" s="64">
        <f>IF(リレー!F33="","",リレー!M33)</f>
      </c>
      <c r="H20" s="64">
        <f>IF(リレー!G33="","",リレー!N33)</f>
      </c>
      <c r="I20" s="64">
        <f>IF(リレー!H33="","",リレー!O33)</f>
      </c>
      <c r="J20" s="64">
        <f>IF(リレー!I33="","",リレー!P33)</f>
      </c>
      <c r="K20" s="64">
        <f>IF(リレー!J33="","",リレー!Q33)</f>
      </c>
      <c r="L20" s="64">
        <f>IF(リレー!K33="","",リレー!R33)</f>
      </c>
    </row>
    <row r="21" spans="1:12" ht="13.5">
      <c r="A21" s="64">
        <f>IF(リレー!A34="","",リレー!A34)</f>
      </c>
      <c r="B21" s="64">
        <f>IF(リレー!A34="","",'申込一覧'!$P$8)&amp;IF(リレー!B34="","",リレー!B34)</f>
      </c>
      <c r="D21" s="64">
        <f>IF(リレー!A34="","",'申込一覧'!$P$8)&amp;IF(リレー!B34="","",リレー!B34)</f>
      </c>
      <c r="F21" s="64">
        <f>IF(リレー!C34="","",リレー!C34)</f>
      </c>
      <c r="G21" s="64">
        <f>IF(リレー!F34="","",リレー!M34)</f>
      </c>
      <c r="H21" s="64">
        <f>IF(リレー!G34="","",リレー!N34)</f>
      </c>
      <c r="I21" s="64">
        <f>IF(リレー!H34="","",リレー!O34)</f>
      </c>
      <c r="J21" s="64">
        <f>IF(リレー!I34="","",リレー!P34)</f>
      </c>
      <c r="K21" s="64">
        <f>IF(リレー!J34="","",リレー!Q34)</f>
      </c>
      <c r="L21" s="64">
        <f>IF(リレー!K34="","",リレー!R34)</f>
      </c>
    </row>
    <row r="22" spans="1:12" ht="13.5">
      <c r="A22" s="64">
        <f>IF(リレー!A35="","",リレー!A35)</f>
      </c>
      <c r="B22" s="64">
        <f>IF(リレー!A35="","",'申込一覧'!$P$8)&amp;IF(リレー!B35="","",リレー!B35)</f>
      </c>
      <c r="D22" s="64">
        <f>IF(リレー!A35="","",'申込一覧'!$P$8)&amp;IF(リレー!B35="","",リレー!B35)</f>
      </c>
      <c r="F22" s="64">
        <f>IF(リレー!C35="","",リレー!C35)</f>
      </c>
      <c r="G22" s="64">
        <f>IF(リレー!F35="","",リレー!M35)</f>
      </c>
      <c r="H22" s="64">
        <f>IF(リレー!G35="","",リレー!N35)</f>
      </c>
      <c r="I22" s="64">
        <f>IF(リレー!H35="","",リレー!O35)</f>
      </c>
      <c r="J22" s="64">
        <f>IF(リレー!I35="","",リレー!P35)</f>
      </c>
      <c r="K22" s="64">
        <f>IF(リレー!J35="","",リレー!Q35)</f>
      </c>
      <c r="L22" s="64">
        <f>IF(リレー!K35="","",リレー!R35)</f>
      </c>
    </row>
    <row r="23" spans="1:12" ht="13.5">
      <c r="A23" s="64">
        <f>IF(リレー!A36="","",リレー!A36)</f>
      </c>
      <c r="B23" s="64">
        <f>IF(リレー!A36="","",'申込一覧'!$O$8)&amp;IF(リレー!B36="","",リレー!B36)</f>
      </c>
      <c r="D23" s="64">
        <f>IF(リレー!A36="","",'申込一覧'!$O$8)&amp;IF(リレー!B36="","",リレー!B36)</f>
      </c>
      <c r="F23" s="64">
        <f>IF(リレー!C36="","",リレー!C36)</f>
      </c>
      <c r="G23" s="64">
        <f>IF(リレー!F36="","",リレー!M36)</f>
      </c>
      <c r="H23" s="64">
        <f>IF(リレー!G36="","",リレー!N36)</f>
      </c>
      <c r="I23" s="64">
        <f>IF(リレー!H36="","",リレー!O36)</f>
      </c>
      <c r="J23" s="64">
        <f>IF(リレー!I36="","",リレー!P36)</f>
      </c>
      <c r="K23" s="64">
        <f>IF(リレー!J36="","",リレー!Q36)</f>
      </c>
      <c r="L23" s="64">
        <f>IF(リレー!K36="","",リレー!R36)</f>
      </c>
    </row>
    <row r="24" spans="1:12" ht="13.5">
      <c r="A24" s="64">
        <f>IF(リレー!A37="","",リレー!A37)</f>
      </c>
      <c r="B24" s="64">
        <f>IF(リレー!A37="","",'申込一覧'!$O$8)&amp;IF(リレー!B37="","",リレー!B37)</f>
      </c>
      <c r="D24" s="64">
        <f>IF(リレー!A37="","",'申込一覧'!$O$8)&amp;IF(リレー!B37="","",リレー!B37)</f>
      </c>
      <c r="F24" s="64">
        <f>IF(リレー!C37="","",リレー!C37)</f>
      </c>
      <c r="G24" s="64">
        <f>IF(リレー!F37="","",リレー!M37)</f>
      </c>
      <c r="H24" s="64">
        <f>IF(リレー!G37="","",リレー!N37)</f>
      </c>
      <c r="I24" s="64">
        <f>IF(リレー!H37="","",リレー!O37)</f>
      </c>
      <c r="J24" s="64">
        <f>IF(リレー!I37="","",リレー!P37)</f>
      </c>
      <c r="K24" s="64">
        <f>IF(リレー!J37="","",リレー!Q37)</f>
      </c>
      <c r="L24" s="64">
        <f>IF(リレー!K37="","",リレー!R37)</f>
      </c>
    </row>
    <row r="25" spans="1:12" ht="13.5">
      <c r="A25" s="64">
        <f>IF(リレー!A38="","",リレー!A38)</f>
      </c>
      <c r="B25" s="64">
        <f>IF(リレー!A38="","",'申込一覧'!$O$8)&amp;IF(リレー!B38="","",リレー!B38)</f>
      </c>
      <c r="D25" s="64">
        <f>IF(リレー!A38="","",'申込一覧'!$O$8)&amp;IF(リレー!B38="","",リレー!B38)</f>
      </c>
      <c r="F25" s="64">
        <f>IF(リレー!C38="","",リレー!C38)</f>
      </c>
      <c r="G25" s="64">
        <f>IF(リレー!F38="","",リレー!M38)</f>
      </c>
      <c r="H25" s="64">
        <f>IF(リレー!G38="","",リレー!N38)</f>
      </c>
      <c r="I25" s="64">
        <f>IF(リレー!H38="","",リレー!O38)</f>
      </c>
      <c r="J25" s="64">
        <f>IF(リレー!I38="","",リレー!P38)</f>
      </c>
      <c r="K25" s="64">
        <f>IF(リレー!J38="","",リレー!Q38)</f>
      </c>
      <c r="L25" s="64">
        <f>IF(リレー!K38="","",リレー!R38)</f>
      </c>
    </row>
    <row r="26" spans="1:12" ht="13.5">
      <c r="A26" s="64">
        <f>IF(リレー!A39="","",リレー!A39)</f>
      </c>
      <c r="B26" s="64">
        <f>IF(リレー!A39="","",'申込一覧'!$O$8)&amp;IF(リレー!B39="","",リレー!B39)</f>
      </c>
      <c r="D26" s="64">
        <f>IF(リレー!A39="","",'申込一覧'!$O$8)&amp;IF(リレー!B39="","",リレー!B39)</f>
      </c>
      <c r="F26" s="64">
        <f>IF(リレー!C39="","",リレー!C39)</f>
      </c>
      <c r="G26" s="64">
        <f>IF(リレー!F39="","",リレー!M39)</f>
      </c>
      <c r="H26" s="64">
        <f>IF(リレー!G39="","",リレー!N39)</f>
      </c>
      <c r="I26" s="64">
        <f>IF(リレー!H39="","",リレー!O39)</f>
      </c>
      <c r="J26" s="64">
        <f>IF(リレー!I39="","",リレー!P39)</f>
      </c>
      <c r="K26" s="64">
        <f>IF(リレー!J39="","",リレー!Q39)</f>
      </c>
      <c r="L26" s="64">
        <f>IF(リレー!K39="","",リレー!R39)</f>
      </c>
    </row>
    <row r="27" spans="1:12" ht="13.5">
      <c r="A27" s="64">
        <f>IF(リレー!A40="","",リレー!A40)</f>
      </c>
      <c r="B27" s="64">
        <f>IF(リレー!A40="","",'申込一覧'!$O$8)&amp;IF(リレー!B40="","",リレー!B40)</f>
      </c>
      <c r="D27" s="64">
        <f>IF(リレー!A40="","",'申込一覧'!$O$8)&amp;IF(リレー!B40="","",リレー!B40)</f>
      </c>
      <c r="F27" s="64">
        <f>IF(リレー!C40="","",リレー!C40)</f>
      </c>
      <c r="G27" s="64">
        <f>IF(リレー!F40="","",リレー!M40)</f>
      </c>
      <c r="H27" s="64">
        <f>IF(リレー!G40="","",リレー!N40)</f>
      </c>
      <c r="I27" s="64">
        <f>IF(リレー!H40="","",リレー!O40)</f>
      </c>
      <c r="J27" s="64">
        <f>IF(リレー!I40="","",リレー!P40)</f>
      </c>
      <c r="K27" s="64">
        <f>IF(リレー!J40="","",リレー!Q40)</f>
      </c>
      <c r="L27" s="64">
        <f>IF(リレー!K40="","",リレー!R40)</f>
      </c>
    </row>
    <row r="28" spans="1:12" ht="13.5">
      <c r="A28" s="64">
        <f>IF(リレー!A41="","",リレー!A41)</f>
      </c>
      <c r="B28" s="64">
        <f>IF(リレー!A41="","",'申込一覧'!$O$8)&amp;IF(リレー!B41="","",リレー!B41)</f>
      </c>
      <c r="D28" s="64">
        <f>IF(リレー!A41="","",'申込一覧'!$O$8)&amp;IF(リレー!B41="","",リレー!B41)</f>
      </c>
      <c r="F28" s="64">
        <f>IF(リレー!C41="","",リレー!C41)</f>
      </c>
      <c r="G28" s="64">
        <f>IF(リレー!F41="","",リレー!M41)</f>
      </c>
      <c r="H28" s="64">
        <f>IF(リレー!G41="","",リレー!N41)</f>
      </c>
      <c r="I28" s="64">
        <f>IF(リレー!H41="","",リレー!O41)</f>
      </c>
      <c r="J28" s="64">
        <f>IF(リレー!I41="","",リレー!P41)</f>
      </c>
      <c r="K28" s="64">
        <f>IF(リレー!J41="","",リレー!Q41)</f>
      </c>
      <c r="L28" s="64">
        <f>IF(リレー!K41="","",リレー!R41)</f>
      </c>
    </row>
    <row r="29" spans="1:12" ht="13.5">
      <c r="A29" s="64">
        <f>IF(リレー!A42="","",リレー!A42)</f>
      </c>
      <c r="B29" s="64">
        <f>IF(リレー!A42="","",'申込一覧'!$O$8)&amp;IF(リレー!B42="","",リレー!B42)</f>
      </c>
      <c r="D29" s="64">
        <f>IF(リレー!A42="","",'申込一覧'!$O$8)&amp;IF(リレー!B42="","",リレー!B42)</f>
      </c>
      <c r="F29" s="64">
        <f>IF(リレー!C42="","",リレー!C42)</f>
      </c>
      <c r="G29" s="64">
        <f>IF(リレー!F42="","",リレー!M42)</f>
      </c>
      <c r="H29" s="64">
        <f>IF(リレー!G42="","",リレー!N42)</f>
      </c>
      <c r="I29" s="64">
        <f>IF(リレー!H42="","",リレー!O42)</f>
      </c>
      <c r="J29" s="64">
        <f>IF(リレー!I42="","",リレー!P42)</f>
      </c>
      <c r="K29" s="64">
        <f>IF(リレー!J42="","",リレー!Q42)</f>
      </c>
      <c r="L29" s="64">
        <f>IF(リレー!K42="","",リレー!R42)</f>
      </c>
    </row>
    <row r="30" spans="1:12" ht="13.5">
      <c r="A30" s="64">
        <f>IF(リレー!A43="","",リレー!A43)</f>
      </c>
      <c r="B30" s="64">
        <f>IF(リレー!A43="","",'申込一覧'!$O$8)&amp;IF(リレー!B43="","",リレー!B43)</f>
      </c>
      <c r="D30" s="64">
        <f>IF(リレー!A43="","",'申込一覧'!$O$8)&amp;IF(リレー!B43="","",リレー!B43)</f>
      </c>
      <c r="F30" s="64">
        <f>IF(リレー!C43="","",リレー!C43)</f>
      </c>
      <c r="G30" s="64">
        <f>IF(リレー!F43="","",リレー!M43)</f>
      </c>
      <c r="H30" s="64">
        <f>IF(リレー!G43="","",リレー!N43)</f>
      </c>
      <c r="I30" s="64">
        <f>IF(リレー!H43="","",リレー!O43)</f>
      </c>
      <c r="J30" s="64">
        <f>IF(リレー!I43="","",リレー!P43)</f>
      </c>
      <c r="K30" s="64">
        <f>IF(リレー!J43="","",リレー!Q43)</f>
      </c>
      <c r="L30" s="64">
        <f>IF(リレー!K43="","",リレー!R43)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"/>
  <sheetViews>
    <sheetView zoomScalePageLayoutView="0" workbookViewId="0" topLeftCell="A1">
      <selection activeCell="A3" sqref="A3:I3"/>
    </sheetView>
  </sheetViews>
  <sheetFormatPr defaultColWidth="9.00390625" defaultRowHeight="13.5"/>
  <cols>
    <col min="1" max="1" width="21.375" style="0" bestFit="1" customWidth="1"/>
    <col min="2" max="2" width="7.125" style="0" bestFit="1" customWidth="1"/>
    <col min="3" max="3" width="2.25390625" style="0" bestFit="1" customWidth="1"/>
    <col min="4" max="5" width="4.50390625" style="0" bestFit="1" customWidth="1"/>
    <col min="6" max="6" width="6.00390625" style="0" bestFit="1" customWidth="1"/>
    <col min="7" max="7" width="5.375" style="0" bestFit="1" customWidth="1"/>
    <col min="8" max="8" width="6.00390625" style="0" bestFit="1" customWidth="1"/>
    <col min="9" max="9" width="5.375" style="0" bestFit="1" customWidth="1"/>
    <col min="10" max="10" width="7.50390625" style="0" bestFit="1" customWidth="1"/>
    <col min="11" max="11" width="5.375" style="0" bestFit="1" customWidth="1"/>
    <col min="12" max="12" width="8.00390625" style="0" bestFit="1" customWidth="1"/>
    <col min="15" max="15" width="5.25390625" style="0" bestFit="1" customWidth="1"/>
    <col min="16" max="16" width="2.50390625" style="0" bestFit="1" customWidth="1"/>
  </cols>
  <sheetData>
    <row r="1" spans="1:12" ht="13.5" customHeight="1">
      <c r="A1" s="181" t="s">
        <v>119</v>
      </c>
      <c r="B1" s="183" t="s">
        <v>120</v>
      </c>
      <c r="C1" s="184"/>
      <c r="D1" s="187" t="s">
        <v>65</v>
      </c>
      <c r="E1" s="188"/>
      <c r="F1" s="189" t="s">
        <v>121</v>
      </c>
      <c r="G1" s="190"/>
      <c r="H1" s="189" t="s">
        <v>122</v>
      </c>
      <c r="I1" s="190"/>
      <c r="J1" s="191" t="s">
        <v>123</v>
      </c>
      <c r="K1" s="192"/>
      <c r="L1" s="181" t="s">
        <v>125</v>
      </c>
    </row>
    <row r="2" spans="1:12" ht="13.5">
      <c r="A2" s="182"/>
      <c r="B2" s="185"/>
      <c r="C2" s="186"/>
      <c r="D2" s="66" t="s">
        <v>47</v>
      </c>
      <c r="E2" s="67" t="s">
        <v>57</v>
      </c>
      <c r="F2" s="68" t="s">
        <v>126</v>
      </c>
      <c r="G2" s="69" t="s">
        <v>69</v>
      </c>
      <c r="H2" s="70" t="s">
        <v>126</v>
      </c>
      <c r="I2" s="71" t="s">
        <v>69</v>
      </c>
      <c r="J2" s="70" t="s">
        <v>117</v>
      </c>
      <c r="K2" s="65" t="s">
        <v>69</v>
      </c>
      <c r="L2" s="182"/>
    </row>
    <row r="3" spans="1:12" ht="40.5" customHeight="1">
      <c r="A3" s="72">
        <f>'申込一覧'!C8</f>
        <v>0</v>
      </c>
      <c r="B3" s="73" t="str">
        <f>'申込一覧'!Q9</f>
        <v>一般</v>
      </c>
      <c r="C3" s="74">
        <f>MATCH($B$3,$O$4:$O$6,0)</f>
        <v>1</v>
      </c>
      <c r="D3" s="75">
        <f>'申込一覧'!E12</f>
        <v>0</v>
      </c>
      <c r="E3" s="76">
        <f>'申込一覧'!F12</f>
        <v>0</v>
      </c>
      <c r="F3" s="77">
        <f>'申込一覧'!E13</f>
        <v>0</v>
      </c>
      <c r="G3" s="78">
        <f>'申込一覧'!E14</f>
        <v>0</v>
      </c>
      <c r="H3" s="79">
        <f>'申込一覧'!F13</f>
        <v>0</v>
      </c>
      <c r="I3" s="80">
        <f>'申込一覧'!F14</f>
        <v>0</v>
      </c>
      <c r="J3" s="81">
        <f>F3+H3</f>
        <v>0</v>
      </c>
      <c r="K3" s="82">
        <f>G3+I3</f>
        <v>0</v>
      </c>
      <c r="L3" s="83">
        <f>'申込一覧'!G15</f>
        <v>0</v>
      </c>
    </row>
    <row r="4" ht="13.5">
      <c r="O4" t="s">
        <v>68</v>
      </c>
    </row>
    <row r="5" spans="1:15" ht="13.5">
      <c r="A5">
        <f>A3</f>
        <v>0</v>
      </c>
      <c r="B5">
        <f>'申込一覧'!P8</f>
        <v>0</v>
      </c>
      <c r="O5" t="s">
        <v>3</v>
      </c>
    </row>
    <row r="6" ht="13.5">
      <c r="O6" t="s">
        <v>38</v>
      </c>
    </row>
  </sheetData>
  <sheetProtection/>
  <mergeCells count="7">
    <mergeCell ref="L1:L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3:Q69"/>
  <sheetViews>
    <sheetView zoomScalePageLayoutView="0" workbookViewId="0" topLeftCell="E14">
      <selection activeCell="N16" sqref="N16"/>
    </sheetView>
  </sheetViews>
  <sheetFormatPr defaultColWidth="9.00390625" defaultRowHeight="13.5"/>
  <cols>
    <col min="1" max="1" width="3.50390625" style="84" bestFit="1" customWidth="1"/>
    <col min="2" max="2" width="10.25390625" style="85" bestFit="1" customWidth="1"/>
    <col min="3" max="3" width="4.75390625" style="85" customWidth="1"/>
    <col min="4" max="4" width="11.375" style="85" bestFit="1" customWidth="1"/>
    <col min="5" max="5" width="3.50390625" style="85" bestFit="1" customWidth="1"/>
    <col min="6" max="6" width="6.50390625" style="85" bestFit="1" customWidth="1"/>
    <col min="7" max="7" width="28.25390625" style="86" bestFit="1" customWidth="1"/>
    <col min="8" max="8" width="6.125" style="87" bestFit="1" customWidth="1"/>
    <col min="9" max="9" width="6.50390625" style="88" bestFit="1" customWidth="1"/>
    <col min="10" max="10" width="23.875" style="89" bestFit="1" customWidth="1"/>
    <col min="11" max="11" width="9.00390625" style="85" bestFit="1" customWidth="1"/>
    <col min="12" max="12" width="6.50390625" style="85" bestFit="1" customWidth="1"/>
    <col min="13" max="13" width="28.25390625" style="86" bestFit="1" customWidth="1"/>
    <col min="14" max="14" width="2.50390625" style="85" bestFit="1" customWidth="1"/>
    <col min="15" max="15" width="9.00390625" style="85" bestFit="1" customWidth="1"/>
    <col min="16" max="16" width="4.50390625" style="85" bestFit="1" customWidth="1"/>
    <col min="17" max="17" width="10.25390625" style="85" bestFit="1" customWidth="1"/>
    <col min="18" max="18" width="9.00390625" style="85" bestFit="1" customWidth="1"/>
    <col min="19" max="16384" width="9.00390625" style="85" customWidth="1"/>
  </cols>
  <sheetData>
    <row r="3" spans="1:17" ht="13.5">
      <c r="A3" s="90" t="s">
        <v>127</v>
      </c>
      <c r="B3" s="90" t="s">
        <v>129</v>
      </c>
      <c r="C3" s="87"/>
      <c r="D3" s="85" t="s">
        <v>130</v>
      </c>
      <c r="G3" s="86" t="s">
        <v>47</v>
      </c>
      <c r="J3" s="89" t="s">
        <v>57</v>
      </c>
      <c r="P3" s="90" t="s">
        <v>127</v>
      </c>
      <c r="Q3" s="90" t="s">
        <v>129</v>
      </c>
    </row>
    <row r="4" spans="1:17" ht="13.5">
      <c r="A4" s="90"/>
      <c r="B4" s="90"/>
      <c r="D4" s="85">
        <v>1</v>
      </c>
      <c r="L4" s="91" t="s">
        <v>131</v>
      </c>
      <c r="M4" s="92" t="s">
        <v>233</v>
      </c>
      <c r="N4" s="85">
        <v>1</v>
      </c>
      <c r="P4" s="90"/>
      <c r="Q4" s="90"/>
    </row>
    <row r="5" spans="1:17" ht="13.5">
      <c r="A5" s="93">
        <v>37</v>
      </c>
      <c r="B5" s="90" t="s">
        <v>132</v>
      </c>
      <c r="D5" s="85">
        <v>2</v>
      </c>
      <c r="F5" s="91" t="s">
        <v>131</v>
      </c>
      <c r="G5" s="92" t="s">
        <v>233</v>
      </c>
      <c r="H5" s="87">
        <v>1</v>
      </c>
      <c r="I5" s="91" t="s">
        <v>131</v>
      </c>
      <c r="J5" s="92" t="s">
        <v>258</v>
      </c>
      <c r="L5" s="91" t="s">
        <v>133</v>
      </c>
      <c r="M5" s="92" t="s">
        <v>234</v>
      </c>
      <c r="N5" s="85">
        <v>1</v>
      </c>
      <c r="P5" s="93">
        <v>137</v>
      </c>
      <c r="Q5" s="90" t="s">
        <v>134</v>
      </c>
    </row>
    <row r="6" spans="1:17" ht="13.5">
      <c r="A6" s="93">
        <v>36</v>
      </c>
      <c r="B6" s="90" t="s">
        <v>49</v>
      </c>
      <c r="F6" s="91" t="s">
        <v>133</v>
      </c>
      <c r="G6" s="92" t="s">
        <v>234</v>
      </c>
      <c r="H6" s="87">
        <v>2</v>
      </c>
      <c r="I6" s="91" t="s">
        <v>133</v>
      </c>
      <c r="J6" s="92" t="s">
        <v>259</v>
      </c>
      <c r="L6" s="91" t="s">
        <v>135</v>
      </c>
      <c r="M6" s="92" t="s">
        <v>235</v>
      </c>
      <c r="N6" s="85">
        <v>1</v>
      </c>
      <c r="P6" s="93">
        <v>136</v>
      </c>
      <c r="Q6" s="90" t="s">
        <v>136</v>
      </c>
    </row>
    <row r="7" spans="1:17" ht="13.5">
      <c r="A7" s="93">
        <v>38</v>
      </c>
      <c r="B7" s="90" t="s">
        <v>137</v>
      </c>
      <c r="F7" s="91" t="s">
        <v>135</v>
      </c>
      <c r="G7" s="92" t="s">
        <v>235</v>
      </c>
      <c r="H7" s="87">
        <v>3</v>
      </c>
      <c r="I7" s="91" t="s">
        <v>135</v>
      </c>
      <c r="J7" s="92" t="s">
        <v>260</v>
      </c>
      <c r="L7" s="91" t="s">
        <v>143</v>
      </c>
      <c r="M7" s="92" t="s">
        <v>236</v>
      </c>
      <c r="N7" s="85">
        <v>1</v>
      </c>
      <c r="P7" s="93">
        <v>138</v>
      </c>
      <c r="Q7" s="90" t="s">
        <v>138</v>
      </c>
    </row>
    <row r="8" spans="1:17" ht="13.5">
      <c r="A8" s="93">
        <v>39</v>
      </c>
      <c r="B8" s="90" t="s">
        <v>139</v>
      </c>
      <c r="F8" s="91" t="s">
        <v>143</v>
      </c>
      <c r="G8" s="92" t="s">
        <v>236</v>
      </c>
      <c r="H8" s="87">
        <v>4</v>
      </c>
      <c r="I8" s="91" t="s">
        <v>145</v>
      </c>
      <c r="J8" s="92" t="s">
        <v>261</v>
      </c>
      <c r="L8" s="91" t="s">
        <v>146</v>
      </c>
      <c r="M8" s="92" t="s">
        <v>237</v>
      </c>
      <c r="N8" s="85">
        <v>1</v>
      </c>
      <c r="P8" s="93">
        <v>139</v>
      </c>
      <c r="Q8" s="90" t="s">
        <v>140</v>
      </c>
    </row>
    <row r="9" spans="1:17" ht="13.5">
      <c r="A9" s="94"/>
      <c r="B9" s="90"/>
      <c r="F9" s="91" t="s">
        <v>146</v>
      </c>
      <c r="G9" s="92" t="s">
        <v>237</v>
      </c>
      <c r="H9" s="87">
        <v>5</v>
      </c>
      <c r="I9" s="91" t="s">
        <v>150</v>
      </c>
      <c r="J9" s="92" t="s">
        <v>262</v>
      </c>
      <c r="L9" s="91" t="s">
        <v>154</v>
      </c>
      <c r="M9" s="92" t="s">
        <v>238</v>
      </c>
      <c r="N9" s="85">
        <v>1</v>
      </c>
      <c r="P9" s="94"/>
      <c r="Q9" s="90"/>
    </row>
    <row r="10" spans="1:17" ht="13.5">
      <c r="A10" s="95">
        <v>1</v>
      </c>
      <c r="B10" s="90" t="s">
        <v>142</v>
      </c>
      <c r="F10" s="91" t="s">
        <v>152</v>
      </c>
      <c r="G10" s="92" t="s">
        <v>239</v>
      </c>
      <c r="H10" s="87">
        <v>6</v>
      </c>
      <c r="I10" s="91" t="s">
        <v>152</v>
      </c>
      <c r="J10" s="92" t="s">
        <v>264</v>
      </c>
      <c r="L10" s="91" t="s">
        <v>152</v>
      </c>
      <c r="M10" s="92" t="s">
        <v>239</v>
      </c>
      <c r="N10" s="85">
        <v>2</v>
      </c>
      <c r="P10" s="96">
        <v>101</v>
      </c>
      <c r="Q10" s="90" t="s">
        <v>142</v>
      </c>
    </row>
    <row r="11" spans="1:17" ht="13.5">
      <c r="A11" s="95">
        <v>2</v>
      </c>
      <c r="B11" s="90" t="s">
        <v>144</v>
      </c>
      <c r="F11" s="91" t="s">
        <v>161</v>
      </c>
      <c r="G11" s="92" t="s">
        <v>240</v>
      </c>
      <c r="H11" s="87">
        <v>7</v>
      </c>
      <c r="I11" s="91" t="s">
        <v>161</v>
      </c>
      <c r="J11" s="92" t="s">
        <v>265</v>
      </c>
      <c r="L11" s="91" t="s">
        <v>161</v>
      </c>
      <c r="M11" s="92" t="s">
        <v>240</v>
      </c>
      <c r="N11" s="85">
        <v>2</v>
      </c>
      <c r="P11" s="96">
        <v>102</v>
      </c>
      <c r="Q11" s="90" t="s">
        <v>115</v>
      </c>
    </row>
    <row r="12" spans="1:17" ht="13.5">
      <c r="A12" s="95">
        <v>3</v>
      </c>
      <c r="B12" s="90" t="s">
        <v>148</v>
      </c>
      <c r="F12" s="91" t="s">
        <v>37</v>
      </c>
      <c r="G12" s="92" t="s">
        <v>241</v>
      </c>
      <c r="H12" s="87">
        <v>8</v>
      </c>
      <c r="I12" s="91" t="s">
        <v>37</v>
      </c>
      <c r="J12" s="92" t="s">
        <v>266</v>
      </c>
      <c r="L12" s="91" t="s">
        <v>37</v>
      </c>
      <c r="M12" s="92" t="s">
        <v>241</v>
      </c>
      <c r="N12" s="85">
        <v>2</v>
      </c>
      <c r="P12" s="96">
        <v>103</v>
      </c>
      <c r="Q12" s="90" t="s">
        <v>101</v>
      </c>
    </row>
    <row r="13" spans="1:17" ht="13.5">
      <c r="A13" s="95">
        <v>4</v>
      </c>
      <c r="B13" s="90" t="s">
        <v>10</v>
      </c>
      <c r="D13" s="85" t="s">
        <v>69</v>
      </c>
      <c r="F13" s="91" t="s">
        <v>165</v>
      </c>
      <c r="G13" s="92" t="s">
        <v>242</v>
      </c>
      <c r="H13" s="87">
        <v>9</v>
      </c>
      <c r="I13" s="91" t="s">
        <v>165</v>
      </c>
      <c r="J13" s="92" t="s">
        <v>267</v>
      </c>
      <c r="L13" s="91" t="s">
        <v>165</v>
      </c>
      <c r="M13" s="92" t="s">
        <v>242</v>
      </c>
      <c r="N13" s="85">
        <v>2</v>
      </c>
      <c r="P13" s="96">
        <v>104</v>
      </c>
      <c r="Q13" s="90" t="s">
        <v>64</v>
      </c>
    </row>
    <row r="14" spans="1:17" ht="13.5">
      <c r="A14" s="95">
        <v>5</v>
      </c>
      <c r="B14" s="90" t="s">
        <v>153</v>
      </c>
      <c r="F14" s="91" t="s">
        <v>82</v>
      </c>
      <c r="G14" s="92" t="s">
        <v>243</v>
      </c>
      <c r="H14" s="87">
        <v>10</v>
      </c>
      <c r="I14" s="91" t="s">
        <v>168</v>
      </c>
      <c r="J14" s="92" t="s">
        <v>268</v>
      </c>
      <c r="L14" s="91" t="s">
        <v>82</v>
      </c>
      <c r="M14" s="92" t="s">
        <v>243</v>
      </c>
      <c r="N14" s="85">
        <v>2</v>
      </c>
      <c r="P14" s="96">
        <v>105</v>
      </c>
      <c r="Q14" s="90" t="s">
        <v>30</v>
      </c>
    </row>
    <row r="15" spans="1:17" ht="13.5">
      <c r="A15" s="95">
        <v>6</v>
      </c>
      <c r="B15" s="90" t="s">
        <v>151</v>
      </c>
      <c r="D15" s="85" t="s">
        <v>155</v>
      </c>
      <c r="F15" s="91" t="s">
        <v>176</v>
      </c>
      <c r="G15" s="92" t="s">
        <v>244</v>
      </c>
      <c r="H15" s="87">
        <v>11</v>
      </c>
      <c r="I15" s="91" t="s">
        <v>172</v>
      </c>
      <c r="J15" s="92" t="s">
        <v>269</v>
      </c>
      <c r="L15" s="91" t="s">
        <v>176</v>
      </c>
      <c r="M15" s="92" t="s">
        <v>244</v>
      </c>
      <c r="N15" s="85">
        <v>2</v>
      </c>
      <c r="P15" s="96">
        <v>106</v>
      </c>
      <c r="Q15" s="90" t="s">
        <v>156</v>
      </c>
    </row>
    <row r="16" spans="1:17" ht="13.5">
      <c r="A16" s="95">
        <v>7</v>
      </c>
      <c r="B16" s="90" t="s">
        <v>157</v>
      </c>
      <c r="F16" s="91" t="s">
        <v>180</v>
      </c>
      <c r="G16" s="92" t="s">
        <v>245</v>
      </c>
      <c r="H16" s="87">
        <v>12</v>
      </c>
      <c r="I16" s="91" t="s">
        <v>51</v>
      </c>
      <c r="J16" s="92" t="s">
        <v>270</v>
      </c>
      <c r="L16" s="91" t="s">
        <v>180</v>
      </c>
      <c r="M16" s="92" t="s">
        <v>245</v>
      </c>
      <c r="N16" s="85">
        <v>2</v>
      </c>
      <c r="P16" s="96">
        <v>107</v>
      </c>
      <c r="Q16" s="90" t="s">
        <v>158</v>
      </c>
    </row>
    <row r="17" spans="1:17" ht="13.5">
      <c r="A17" s="95">
        <v>8</v>
      </c>
      <c r="B17" s="90" t="s">
        <v>159</v>
      </c>
      <c r="D17" s="85" t="s">
        <v>160</v>
      </c>
      <c r="F17" s="91" t="s">
        <v>300</v>
      </c>
      <c r="G17" s="92" t="s">
        <v>298</v>
      </c>
      <c r="H17" s="87">
        <v>13</v>
      </c>
      <c r="I17" s="91" t="s">
        <v>302</v>
      </c>
      <c r="J17" s="92" t="s">
        <v>304</v>
      </c>
      <c r="L17" s="91" t="s">
        <v>301</v>
      </c>
      <c r="M17" s="92" t="s">
        <v>299</v>
      </c>
      <c r="N17" s="85">
        <v>2</v>
      </c>
      <c r="P17" s="96">
        <v>108</v>
      </c>
      <c r="Q17" s="90" t="s">
        <v>162</v>
      </c>
    </row>
    <row r="18" spans="1:17" ht="13.5">
      <c r="A18" s="95">
        <v>9</v>
      </c>
      <c r="B18" s="90" t="s">
        <v>27</v>
      </c>
      <c r="F18" s="91" t="s">
        <v>246</v>
      </c>
      <c r="G18" s="92" t="s">
        <v>273</v>
      </c>
      <c r="H18" s="87">
        <v>14</v>
      </c>
      <c r="I18" s="91" t="s">
        <v>249</v>
      </c>
      <c r="J18" s="92" t="s">
        <v>286</v>
      </c>
      <c r="L18" s="91" t="s">
        <v>246</v>
      </c>
      <c r="M18" s="92" t="s">
        <v>273</v>
      </c>
      <c r="N18" s="85">
        <v>2</v>
      </c>
      <c r="P18" s="96">
        <v>109</v>
      </c>
      <c r="Q18" s="90" t="s">
        <v>141</v>
      </c>
    </row>
    <row r="19" spans="1:17" ht="13.5">
      <c r="A19" s="95">
        <v>10</v>
      </c>
      <c r="B19" s="90" t="s">
        <v>164</v>
      </c>
      <c r="F19" s="91" t="s">
        <v>247</v>
      </c>
      <c r="G19" s="92" t="s">
        <v>274</v>
      </c>
      <c r="H19" s="87">
        <v>15</v>
      </c>
      <c r="I19" s="91" t="s">
        <v>250</v>
      </c>
      <c r="J19" s="92" t="s">
        <v>287</v>
      </c>
      <c r="L19" s="91" t="s">
        <v>247</v>
      </c>
      <c r="M19" s="92" t="s">
        <v>274</v>
      </c>
      <c r="N19" s="85">
        <v>2</v>
      </c>
      <c r="P19" s="96">
        <v>110</v>
      </c>
      <c r="Q19" s="90" t="s">
        <v>167</v>
      </c>
    </row>
    <row r="20" spans="1:17" ht="13.5">
      <c r="A20" s="95">
        <v>11</v>
      </c>
      <c r="B20" s="90" t="s">
        <v>149</v>
      </c>
      <c r="F20" s="91" t="s">
        <v>248</v>
      </c>
      <c r="G20" s="92" t="s">
        <v>275</v>
      </c>
      <c r="H20" s="87">
        <v>16</v>
      </c>
      <c r="I20" s="91" t="s">
        <v>271</v>
      </c>
      <c r="J20" s="92" t="s">
        <v>288</v>
      </c>
      <c r="L20" s="91" t="s">
        <v>248</v>
      </c>
      <c r="M20" s="92" t="s">
        <v>275</v>
      </c>
      <c r="N20" s="85">
        <v>2</v>
      </c>
      <c r="P20" s="96">
        <v>111</v>
      </c>
      <c r="Q20" s="90" t="s">
        <v>169</v>
      </c>
    </row>
    <row r="21" spans="1:17" ht="13.5">
      <c r="A21" s="95">
        <v>12</v>
      </c>
      <c r="B21" s="90" t="s">
        <v>171</v>
      </c>
      <c r="F21" s="91" t="s">
        <v>249</v>
      </c>
      <c r="G21" s="92" t="s">
        <v>276</v>
      </c>
      <c r="H21" s="87">
        <v>17</v>
      </c>
      <c r="I21" s="91" t="s">
        <v>272</v>
      </c>
      <c r="J21" s="92" t="s">
        <v>289</v>
      </c>
      <c r="L21" s="91" t="s">
        <v>249</v>
      </c>
      <c r="M21" s="92" t="s">
        <v>276</v>
      </c>
      <c r="N21" s="85">
        <v>1</v>
      </c>
      <c r="P21" s="96">
        <v>112</v>
      </c>
      <c r="Q21" s="90" t="s">
        <v>174</v>
      </c>
    </row>
    <row r="22" spans="1:17" ht="13.5">
      <c r="A22" s="95">
        <v>13</v>
      </c>
      <c r="B22" s="90" t="s">
        <v>175</v>
      </c>
      <c r="D22" s="85" t="s">
        <v>104</v>
      </c>
      <c r="F22" s="91" t="s">
        <v>250</v>
      </c>
      <c r="G22" s="92" t="s">
        <v>277</v>
      </c>
      <c r="H22" s="87">
        <v>18</v>
      </c>
      <c r="I22" s="91"/>
      <c r="J22" s="92"/>
      <c r="L22" s="91" t="s">
        <v>250</v>
      </c>
      <c r="M22" s="92" t="s">
        <v>277</v>
      </c>
      <c r="N22" s="85">
        <v>1</v>
      </c>
      <c r="P22" s="96">
        <v>113</v>
      </c>
      <c r="Q22" s="90" t="s">
        <v>177</v>
      </c>
    </row>
    <row r="23" spans="1:17" ht="13.5">
      <c r="A23" s="95">
        <v>14</v>
      </c>
      <c r="B23" s="90" t="s">
        <v>178</v>
      </c>
      <c r="F23" s="91" t="s">
        <v>251</v>
      </c>
      <c r="G23" s="92" t="s">
        <v>278</v>
      </c>
      <c r="H23" s="87">
        <v>19</v>
      </c>
      <c r="I23" s="91"/>
      <c r="J23" s="92"/>
      <c r="L23" s="91" t="s">
        <v>251</v>
      </c>
      <c r="M23" s="92" t="s">
        <v>278</v>
      </c>
      <c r="N23" s="85">
        <v>2</v>
      </c>
      <c r="P23" s="96">
        <v>114</v>
      </c>
      <c r="Q23" s="90" t="s">
        <v>178</v>
      </c>
    </row>
    <row r="24" spans="1:17" ht="13.5">
      <c r="A24" s="95">
        <v>15</v>
      </c>
      <c r="B24" s="90" t="s">
        <v>179</v>
      </c>
      <c r="D24" s="85" t="s">
        <v>173</v>
      </c>
      <c r="F24" s="91" t="s">
        <v>252</v>
      </c>
      <c r="G24" s="92" t="s">
        <v>279</v>
      </c>
      <c r="H24" s="87">
        <v>20</v>
      </c>
      <c r="J24" s="92"/>
      <c r="L24" s="91" t="s">
        <v>252</v>
      </c>
      <c r="M24" s="92" t="s">
        <v>279</v>
      </c>
      <c r="N24" s="85">
        <v>2</v>
      </c>
      <c r="P24" s="96">
        <v>115</v>
      </c>
      <c r="Q24" s="90" t="s">
        <v>182</v>
      </c>
    </row>
    <row r="25" spans="1:17" ht="13.5">
      <c r="A25" s="95">
        <v>16</v>
      </c>
      <c r="B25" s="90" t="s">
        <v>183</v>
      </c>
      <c r="D25" s="85" t="s">
        <v>184</v>
      </c>
      <c r="F25" s="91" t="s">
        <v>253</v>
      </c>
      <c r="G25" s="92" t="s">
        <v>280</v>
      </c>
      <c r="H25" s="87">
        <v>21</v>
      </c>
      <c r="I25" s="91"/>
      <c r="J25" s="92"/>
      <c r="L25" s="91" t="s">
        <v>253</v>
      </c>
      <c r="M25" s="92" t="s">
        <v>280</v>
      </c>
      <c r="N25" s="85">
        <v>2</v>
      </c>
      <c r="P25" s="96">
        <v>116</v>
      </c>
      <c r="Q25" s="90" t="s">
        <v>186</v>
      </c>
    </row>
    <row r="26" spans="1:17" ht="13.5">
      <c r="A26" s="95">
        <v>17</v>
      </c>
      <c r="B26" s="90" t="s">
        <v>166</v>
      </c>
      <c r="D26" s="85" t="s">
        <v>187</v>
      </c>
      <c r="F26" s="91" t="s">
        <v>254</v>
      </c>
      <c r="G26" s="92" t="s">
        <v>281</v>
      </c>
      <c r="H26" s="87">
        <v>22</v>
      </c>
      <c r="I26" s="91"/>
      <c r="J26" s="92"/>
      <c r="L26" s="91" t="s">
        <v>254</v>
      </c>
      <c r="M26" s="92" t="s">
        <v>281</v>
      </c>
      <c r="N26" s="85">
        <v>1</v>
      </c>
      <c r="P26" s="96">
        <v>117</v>
      </c>
      <c r="Q26" s="90" t="s">
        <v>1</v>
      </c>
    </row>
    <row r="27" spans="1:17" ht="13.5">
      <c r="A27" s="95">
        <v>18</v>
      </c>
      <c r="B27" s="90" t="s">
        <v>147</v>
      </c>
      <c r="D27" s="85" t="s">
        <v>188</v>
      </c>
      <c r="F27" s="91" t="s">
        <v>255</v>
      </c>
      <c r="G27" s="92" t="s">
        <v>282</v>
      </c>
      <c r="H27" s="87">
        <v>23</v>
      </c>
      <c r="I27" s="91"/>
      <c r="J27" s="92"/>
      <c r="L27" s="91" t="s">
        <v>255</v>
      </c>
      <c r="M27" s="92" t="s">
        <v>282</v>
      </c>
      <c r="N27" s="85">
        <v>2</v>
      </c>
      <c r="P27" s="96">
        <v>118</v>
      </c>
      <c r="Q27" s="90" t="s">
        <v>190</v>
      </c>
    </row>
    <row r="28" spans="1:17" ht="13.5">
      <c r="A28" s="93">
        <v>19</v>
      </c>
      <c r="B28" s="90" t="s">
        <v>191</v>
      </c>
      <c r="D28" s="85" t="s">
        <v>192</v>
      </c>
      <c r="F28" s="91" t="s">
        <v>200</v>
      </c>
      <c r="G28" s="92" t="s">
        <v>283</v>
      </c>
      <c r="H28" s="87">
        <v>24</v>
      </c>
      <c r="L28" s="91" t="s">
        <v>200</v>
      </c>
      <c r="M28" s="92" t="s">
        <v>283</v>
      </c>
      <c r="N28" s="85">
        <v>2</v>
      </c>
      <c r="P28" s="94">
        <v>119</v>
      </c>
      <c r="Q28" s="90" t="s">
        <v>0</v>
      </c>
    </row>
    <row r="29" spans="1:17" ht="13.5">
      <c r="A29" s="93">
        <v>20</v>
      </c>
      <c r="B29" s="90" t="s">
        <v>193</v>
      </c>
      <c r="D29" s="85" t="s">
        <v>5</v>
      </c>
      <c r="F29" s="91" t="s">
        <v>256</v>
      </c>
      <c r="G29" s="92" t="s">
        <v>284</v>
      </c>
      <c r="H29" s="87">
        <v>25</v>
      </c>
      <c r="I29" s="91"/>
      <c r="L29" s="91" t="s">
        <v>256</v>
      </c>
      <c r="M29" s="92" t="s">
        <v>284</v>
      </c>
      <c r="N29" s="85">
        <v>2</v>
      </c>
      <c r="P29" s="94">
        <v>120</v>
      </c>
      <c r="Q29" s="90" t="s">
        <v>194</v>
      </c>
    </row>
    <row r="30" spans="1:17" ht="13.5">
      <c r="A30" s="93">
        <v>21</v>
      </c>
      <c r="B30" s="90" t="s">
        <v>195</v>
      </c>
      <c r="D30" s="85" t="s">
        <v>66</v>
      </c>
      <c r="F30" s="91" t="s">
        <v>257</v>
      </c>
      <c r="G30" s="92" t="s">
        <v>285</v>
      </c>
      <c r="H30" s="87">
        <v>26</v>
      </c>
      <c r="L30" s="91" t="s">
        <v>257</v>
      </c>
      <c r="M30" s="92" t="s">
        <v>285</v>
      </c>
      <c r="N30" s="85">
        <v>2</v>
      </c>
      <c r="P30" s="94">
        <v>121</v>
      </c>
      <c r="Q30" s="90" t="s">
        <v>196</v>
      </c>
    </row>
    <row r="31" spans="1:17" ht="13.5">
      <c r="A31" s="93">
        <v>22</v>
      </c>
      <c r="B31" s="90" t="s">
        <v>89</v>
      </c>
      <c r="D31" s="85" t="s">
        <v>107</v>
      </c>
      <c r="F31" s="91"/>
      <c r="G31" s="92"/>
      <c r="L31" s="91" t="s">
        <v>131</v>
      </c>
      <c r="M31" s="92" t="s">
        <v>258</v>
      </c>
      <c r="N31" s="85">
        <v>1</v>
      </c>
      <c r="P31" s="94">
        <v>122</v>
      </c>
      <c r="Q31" s="90" t="s">
        <v>197</v>
      </c>
    </row>
    <row r="32" spans="1:17" ht="13.5">
      <c r="A32" s="93">
        <v>23</v>
      </c>
      <c r="B32" s="90" t="s">
        <v>198</v>
      </c>
      <c r="D32" s="85" t="s">
        <v>199</v>
      </c>
      <c r="F32" s="91"/>
      <c r="G32" s="92"/>
      <c r="L32" s="91" t="s">
        <v>133</v>
      </c>
      <c r="M32" s="92" t="s">
        <v>259</v>
      </c>
      <c r="N32" s="85">
        <v>1</v>
      </c>
      <c r="P32" s="94">
        <v>123</v>
      </c>
      <c r="Q32" s="90" t="s">
        <v>97</v>
      </c>
    </row>
    <row r="33" spans="1:17" ht="13.5">
      <c r="A33" s="93">
        <v>24</v>
      </c>
      <c r="B33" s="90" t="s">
        <v>201</v>
      </c>
      <c r="D33" s="85" t="s">
        <v>202</v>
      </c>
      <c r="F33" s="91"/>
      <c r="G33" s="92"/>
      <c r="L33" s="91" t="s">
        <v>135</v>
      </c>
      <c r="M33" s="92" t="s">
        <v>260</v>
      </c>
      <c r="N33" s="85">
        <v>1</v>
      </c>
      <c r="P33" s="94">
        <v>124</v>
      </c>
      <c r="Q33" s="90" t="s">
        <v>203</v>
      </c>
    </row>
    <row r="34" spans="1:17" ht="13.5">
      <c r="A34" s="93">
        <v>25</v>
      </c>
      <c r="B34" s="90" t="s">
        <v>204</v>
      </c>
      <c r="F34" s="91"/>
      <c r="G34" s="92"/>
      <c r="L34" s="91" t="s">
        <v>145</v>
      </c>
      <c r="M34" s="92" t="s">
        <v>261</v>
      </c>
      <c r="N34" s="85">
        <v>1</v>
      </c>
      <c r="P34" s="94">
        <v>125</v>
      </c>
      <c r="Q34" s="90" t="s">
        <v>205</v>
      </c>
    </row>
    <row r="35" spans="1:17" ht="13.5">
      <c r="A35" s="93">
        <v>26</v>
      </c>
      <c r="B35" s="90" t="s">
        <v>46</v>
      </c>
      <c r="F35" s="91"/>
      <c r="G35" s="92"/>
      <c r="L35" s="91" t="s">
        <v>150</v>
      </c>
      <c r="M35" s="92" t="s">
        <v>262</v>
      </c>
      <c r="N35" s="85">
        <v>1</v>
      </c>
      <c r="P35" s="94">
        <v>126</v>
      </c>
      <c r="Q35" s="90" t="s">
        <v>163</v>
      </c>
    </row>
    <row r="36" spans="1:17" ht="13.5">
      <c r="A36" s="93">
        <v>27</v>
      </c>
      <c r="B36" s="90" t="s">
        <v>170</v>
      </c>
      <c r="F36" s="91"/>
      <c r="G36" s="92"/>
      <c r="L36" s="91" t="s">
        <v>154</v>
      </c>
      <c r="M36" s="92" t="s">
        <v>263</v>
      </c>
      <c r="N36" s="85">
        <v>1</v>
      </c>
      <c r="P36" s="94">
        <v>127</v>
      </c>
      <c r="Q36" s="90" t="s">
        <v>53</v>
      </c>
    </row>
    <row r="37" spans="1:17" ht="13.5">
      <c r="A37" s="93">
        <v>28</v>
      </c>
      <c r="B37" s="90" t="s">
        <v>206</v>
      </c>
      <c r="F37" s="91"/>
      <c r="G37" s="92"/>
      <c r="L37" s="91" t="s">
        <v>152</v>
      </c>
      <c r="M37" s="92" t="s">
        <v>264</v>
      </c>
      <c r="N37" s="85">
        <v>2</v>
      </c>
      <c r="P37" s="94">
        <v>128</v>
      </c>
      <c r="Q37" s="90" t="s">
        <v>40</v>
      </c>
    </row>
    <row r="38" spans="1:17" ht="13.5">
      <c r="A38" s="93">
        <v>29</v>
      </c>
      <c r="B38" s="90" t="s">
        <v>181</v>
      </c>
      <c r="F38" s="91"/>
      <c r="G38" s="92"/>
      <c r="L38" s="91" t="s">
        <v>161</v>
      </c>
      <c r="M38" s="92" t="s">
        <v>265</v>
      </c>
      <c r="N38" s="85">
        <v>2</v>
      </c>
      <c r="P38" s="94">
        <v>129</v>
      </c>
      <c r="Q38" s="90" t="s">
        <v>207</v>
      </c>
    </row>
    <row r="39" spans="1:17" ht="13.5">
      <c r="A39" s="93">
        <v>30</v>
      </c>
      <c r="B39" s="90" t="s">
        <v>208</v>
      </c>
      <c r="F39" s="91"/>
      <c r="G39" s="92"/>
      <c r="L39" s="91" t="s">
        <v>37</v>
      </c>
      <c r="M39" s="92" t="s">
        <v>266</v>
      </c>
      <c r="N39" s="85">
        <v>2</v>
      </c>
      <c r="P39" s="94">
        <v>130</v>
      </c>
      <c r="Q39" s="90" t="s">
        <v>208</v>
      </c>
    </row>
    <row r="40" spans="1:17" ht="13.5">
      <c r="A40" s="93">
        <v>31</v>
      </c>
      <c r="B40" s="90" t="s">
        <v>209</v>
      </c>
      <c r="F40" s="91"/>
      <c r="G40" s="92"/>
      <c r="L40" s="91" t="s">
        <v>165</v>
      </c>
      <c r="M40" s="92" t="s">
        <v>267</v>
      </c>
      <c r="N40" s="85">
        <v>2</v>
      </c>
      <c r="P40" s="94">
        <v>131</v>
      </c>
      <c r="Q40" s="90" t="s">
        <v>88</v>
      </c>
    </row>
    <row r="41" spans="1:17" ht="13.5">
      <c r="A41" s="93">
        <v>32</v>
      </c>
      <c r="B41" s="90" t="s">
        <v>210</v>
      </c>
      <c r="F41" s="91"/>
      <c r="G41" s="92"/>
      <c r="L41" s="91" t="s">
        <v>168</v>
      </c>
      <c r="M41" s="92" t="s">
        <v>268</v>
      </c>
      <c r="N41" s="85">
        <v>2</v>
      </c>
      <c r="P41" s="94">
        <v>132</v>
      </c>
      <c r="Q41" s="90" t="s">
        <v>87</v>
      </c>
    </row>
    <row r="42" spans="1:17" ht="13.5">
      <c r="A42" s="93">
        <v>33</v>
      </c>
      <c r="B42" s="90" t="s">
        <v>212</v>
      </c>
      <c r="F42" s="91"/>
      <c r="G42" s="92"/>
      <c r="L42" s="91" t="s">
        <v>172</v>
      </c>
      <c r="M42" s="92" t="s">
        <v>269</v>
      </c>
      <c r="N42" s="85">
        <v>2</v>
      </c>
      <c r="P42" s="94">
        <v>133</v>
      </c>
      <c r="Q42" s="90" t="s">
        <v>213</v>
      </c>
    </row>
    <row r="43" spans="1:17" ht="13.5">
      <c r="A43" s="93">
        <v>34</v>
      </c>
      <c r="B43" s="90" t="s">
        <v>214</v>
      </c>
      <c r="F43" s="91"/>
      <c r="G43" s="92"/>
      <c r="L43" s="91" t="s">
        <v>51</v>
      </c>
      <c r="M43" s="92" t="s">
        <v>270</v>
      </c>
      <c r="N43" s="85">
        <v>2</v>
      </c>
      <c r="P43" s="94">
        <v>134</v>
      </c>
      <c r="Q43" s="90" t="s">
        <v>215</v>
      </c>
    </row>
    <row r="44" spans="1:17" ht="13.5">
      <c r="A44" s="93">
        <v>35</v>
      </c>
      <c r="B44" s="90" t="s">
        <v>189</v>
      </c>
      <c r="F44" s="85" t="s">
        <v>120</v>
      </c>
      <c r="G44" s="86" t="s">
        <v>216</v>
      </c>
      <c r="H44" s="87" t="s">
        <v>69</v>
      </c>
      <c r="L44" s="91" t="s">
        <v>303</v>
      </c>
      <c r="M44" s="92" t="s">
        <v>305</v>
      </c>
      <c r="N44" s="85">
        <v>2</v>
      </c>
      <c r="P44" s="94">
        <v>135</v>
      </c>
      <c r="Q44" s="90" t="s">
        <v>217</v>
      </c>
    </row>
    <row r="45" spans="1:17" ht="13.5">
      <c r="A45" s="93">
        <v>40</v>
      </c>
      <c r="B45" s="90" t="s">
        <v>218</v>
      </c>
      <c r="E45" s="85">
        <v>11</v>
      </c>
      <c r="F45" s="85" t="s">
        <v>68</v>
      </c>
      <c r="G45" s="86">
        <v>1200</v>
      </c>
      <c r="H45" s="87">
        <v>1200</v>
      </c>
      <c r="L45" s="91" t="s">
        <v>249</v>
      </c>
      <c r="M45" s="92" t="s">
        <v>286</v>
      </c>
      <c r="N45" s="85">
        <v>1</v>
      </c>
      <c r="P45" s="94">
        <v>140</v>
      </c>
      <c r="Q45" s="90" t="s">
        <v>219</v>
      </c>
    </row>
    <row r="46" spans="1:17" ht="13.5">
      <c r="A46" s="93">
        <v>41</v>
      </c>
      <c r="B46" s="90" t="s">
        <v>211</v>
      </c>
      <c r="E46" s="85">
        <v>33</v>
      </c>
      <c r="F46" s="85" t="s">
        <v>3</v>
      </c>
      <c r="G46" s="86">
        <v>900</v>
      </c>
      <c r="H46" s="87">
        <v>1200</v>
      </c>
      <c r="L46" s="91" t="s">
        <v>250</v>
      </c>
      <c r="M46" s="92" t="s">
        <v>287</v>
      </c>
      <c r="N46" s="85">
        <v>1</v>
      </c>
      <c r="P46" s="94">
        <v>141</v>
      </c>
      <c r="Q46" s="90" t="s">
        <v>62</v>
      </c>
    </row>
    <row r="47" spans="1:17" ht="13.5">
      <c r="A47" s="93">
        <v>42</v>
      </c>
      <c r="B47" s="90" t="s">
        <v>220</v>
      </c>
      <c r="E47" s="85">
        <v>55</v>
      </c>
      <c r="F47" s="85" t="s">
        <v>38</v>
      </c>
      <c r="G47" s="86">
        <v>700</v>
      </c>
      <c r="H47" s="87">
        <v>1200</v>
      </c>
      <c r="L47" s="91" t="s">
        <v>271</v>
      </c>
      <c r="M47" s="92" t="s">
        <v>288</v>
      </c>
      <c r="N47" s="85">
        <v>1</v>
      </c>
      <c r="P47" s="94">
        <v>142</v>
      </c>
      <c r="Q47" s="90" t="s">
        <v>221</v>
      </c>
    </row>
    <row r="48" spans="1:17" ht="13.5">
      <c r="A48" s="93">
        <v>43</v>
      </c>
      <c r="B48" s="90" t="s">
        <v>222</v>
      </c>
      <c r="L48" s="91" t="s">
        <v>272</v>
      </c>
      <c r="M48" s="92" t="s">
        <v>289</v>
      </c>
      <c r="N48" s="85">
        <v>2</v>
      </c>
      <c r="P48" s="94">
        <v>143</v>
      </c>
      <c r="Q48" s="90" t="s">
        <v>35</v>
      </c>
    </row>
    <row r="49" spans="1:17" ht="13.5">
      <c r="A49" s="93">
        <v>44</v>
      </c>
      <c r="B49" s="90" t="s">
        <v>223</v>
      </c>
      <c r="L49" s="91"/>
      <c r="M49" s="92"/>
      <c r="P49" s="94">
        <v>144</v>
      </c>
      <c r="Q49" s="90" t="s">
        <v>224</v>
      </c>
    </row>
    <row r="50" spans="1:17" ht="13.5">
      <c r="A50" s="93">
        <v>45</v>
      </c>
      <c r="B50" s="90" t="s">
        <v>128</v>
      </c>
      <c r="L50" s="91"/>
      <c r="M50" s="92"/>
      <c r="P50" s="94">
        <v>145</v>
      </c>
      <c r="Q50" s="90" t="s">
        <v>185</v>
      </c>
    </row>
    <row r="51" spans="1:17" ht="13.5">
      <c r="A51" s="93">
        <v>46</v>
      </c>
      <c r="B51" s="90" t="s">
        <v>225</v>
      </c>
      <c r="L51" s="91"/>
      <c r="M51" s="92"/>
      <c r="P51" s="94">
        <v>146</v>
      </c>
      <c r="Q51" s="90" t="s">
        <v>225</v>
      </c>
    </row>
    <row r="52" spans="1:17" ht="13.5">
      <c r="A52" s="93">
        <v>47</v>
      </c>
      <c r="B52" s="90" t="s">
        <v>124</v>
      </c>
      <c r="L52" s="91"/>
      <c r="M52" s="92"/>
      <c r="P52" s="94">
        <v>147</v>
      </c>
      <c r="Q52" s="90" t="s">
        <v>100</v>
      </c>
    </row>
    <row r="53" spans="12:13" ht="13.5">
      <c r="L53" s="91"/>
      <c r="M53" s="92"/>
    </row>
    <row r="54" spans="12:13" ht="13.5">
      <c r="L54" s="91"/>
      <c r="M54" s="92"/>
    </row>
    <row r="55" spans="12:13" ht="13.5">
      <c r="L55" s="91"/>
      <c r="M55" s="92"/>
    </row>
    <row r="56" spans="12:13" ht="13.5">
      <c r="L56" s="91"/>
      <c r="M56" s="92"/>
    </row>
    <row r="57" spans="12:13" ht="13.5">
      <c r="L57" s="91"/>
      <c r="M57" s="92"/>
    </row>
    <row r="58" spans="12:13" ht="13.5">
      <c r="L58" s="91"/>
      <c r="M58" s="92"/>
    </row>
    <row r="59" spans="12:13" ht="13.5">
      <c r="L59" s="91"/>
      <c r="M59" s="92"/>
    </row>
    <row r="60" spans="12:13" ht="13.5">
      <c r="L60" s="91"/>
      <c r="M60" s="92"/>
    </row>
    <row r="61" spans="12:13" ht="13.5">
      <c r="L61" s="91"/>
      <c r="M61" s="92"/>
    </row>
    <row r="62" spans="12:13" ht="13.5">
      <c r="L62" s="91"/>
      <c r="M62" s="92"/>
    </row>
    <row r="63" spans="12:13" ht="13.5">
      <c r="L63" s="91"/>
      <c r="M63" s="92"/>
    </row>
    <row r="64" spans="12:13" ht="13.5">
      <c r="L64" s="91"/>
      <c r="M64" s="92"/>
    </row>
    <row r="65" spans="12:13" ht="13.5">
      <c r="L65" s="91"/>
      <c r="M65" s="92"/>
    </row>
    <row r="66" spans="12:13" ht="13.5">
      <c r="L66" s="91"/>
      <c r="M66" s="92"/>
    </row>
    <row r="67" spans="12:13" ht="13.5">
      <c r="L67" s="91"/>
      <c r="M67" s="92"/>
    </row>
    <row r="68" spans="12:13" ht="13.5">
      <c r="L68" s="91"/>
      <c r="M68" s="92"/>
    </row>
    <row r="69" spans="12:13" ht="13.5">
      <c r="L69" s="91"/>
      <c r="M69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2022-02-18T09:10:55Z</cp:lastPrinted>
  <dcterms:created xsi:type="dcterms:W3CDTF">2010-11-15T02:46:27Z</dcterms:created>
  <dcterms:modified xsi:type="dcterms:W3CDTF">2022-05-06T10:00:16Z</dcterms:modified>
  <cp:category/>
  <cp:version/>
  <cp:contentType/>
  <cp:contentStatus/>
</cp:coreProperties>
</file>