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68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参加料" sheetId="4" state="hidden" r:id="rId4"/>
    <sheet name="名前" sheetId="5" state="hidden" r:id="rId5"/>
  </sheets>
  <externalReferences>
    <externalReference r:id="rId8"/>
  </externalReferences>
  <definedNames>
    <definedName name="_xlfn.COUNTIFS" hidden="1">#NAME?</definedName>
    <definedName name="_xlfn.IFERROR" hidden="1">#NAME?</definedName>
    <definedName name="_xlnm.Print_Area" localSheetId="1">'申込一覧'!$A$1:$M$98</definedName>
    <definedName name="_xlnm.Print_Titles" localSheetId="1">'申込一覧'!$18:$18</definedName>
    <definedName name="Rチーム">'名前'!$D$23:$D$33</definedName>
    <definedName name="ﾅﾝﾊﾞｰ">'申込一覧'!$B$19:$B$98</definedName>
    <definedName name="リレー">'名前'!$D$14:$D$18</definedName>
    <definedName name="県名_個人">'[1]名前'!$V$4:$V$52</definedName>
    <definedName name="個人県名">'名前'!$Q$4:$Q$52</definedName>
    <definedName name="種別" localSheetId="3">'[1]名前'!$F$27:$F$30</definedName>
    <definedName name="種別">'名前'!$F$37:$F$40</definedName>
    <definedName name="女子">'名前'!$J$4:$J$23</definedName>
    <definedName name="性別" localSheetId="3">'[1]名前'!$D$4:$D$5</definedName>
    <definedName name="性別">'名前'!$D$4:$D$5</definedName>
    <definedName name="男子">'名前'!$G$4:$G$29</definedName>
    <definedName name="都道府県名" localSheetId="3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<sst xmlns="http://schemas.openxmlformats.org/spreadsheetml/2006/main" count="354" uniqueCount="256">
  <si>
    <t>ﾅﾝﾊﾞｰ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</si>
  <si>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</si>
  <si>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</si>
  <si>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</si>
  <si>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</si>
  <si>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</si>
  <si>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</si>
  <si>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</si>
  <si>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</si>
  <si>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</si>
  <si>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</si>
  <si>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</si>
  <si>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</si>
  <si>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</si>
  <si>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</si>
  <si>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</si>
  <si>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</si>
  <si>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</si>
  <si>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</si>
  <si>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</si>
  <si>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</si>
  <si>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</si>
  <si>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</si>
  <si>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</si>
  <si>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</si>
  <si>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</si>
  <si>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</si>
  <si>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</si>
  <si>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</si>
  <si>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</si>
  <si>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</si>
  <si>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</si>
  <si>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</si>
  <si>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</si>
  <si>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</si>
  <si>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</si>
  <si>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</si>
  <si>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</si>
  <si>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</si>
  <si>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</si>
  <si>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</si>
  <si>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</si>
  <si>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</si>
  <si>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</si>
  <si>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</si>
  <si>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</si>
  <si>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</si>
  <si>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</si>
  <si>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</si>
  <si>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</si>
  <si>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</si>
  <si>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</si>
  <si>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</si>
  <si>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</si>
  <si>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</si>
  <si>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</si>
  <si>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</si>
  <si>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</si>
  <si>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</si>
  <si>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</si>
  <si>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</si>
  <si>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</si>
  <si>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03400</t>
  </si>
  <si>
    <t>04400</t>
  </si>
  <si>
    <t>07100</t>
  </si>
  <si>
    <t>07200</t>
  </si>
  <si>
    <t>07300</t>
  </si>
  <si>
    <t>07400</t>
  </si>
  <si>
    <t>08800</t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</si>
  <si>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</si>
  <si>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</si>
  <si>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</si>
  <si>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</si>
  <si>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</si>
  <si>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</si>
  <si>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</si>
  <si>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種別</t>
  </si>
  <si>
    <t>男4×100mR</t>
  </si>
  <si>
    <t>男4×400mR</t>
  </si>
  <si>
    <t>女4×100mR</t>
  </si>
  <si>
    <t>女4×400mR</t>
  </si>
  <si>
    <t>所 属 名</t>
  </si>
  <si>
    <t>所   属   長</t>
  </si>
  <si>
    <t>種   別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</si>
  <si>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</si>
  <si>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</si>
  <si>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</si>
  <si>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</si>
  <si>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</si>
  <si>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</si>
  <si>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</si>
  <si>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</si>
  <si>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</si>
  <si>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</si>
  <si>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</si>
  <si>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</si>
  <si>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</si>
  <si>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</si>
  <si>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</si>
  <si>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</si>
  <si>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</si>
  <si>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</si>
  <si>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</si>
  <si>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</si>
  <si>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</si>
  <si>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</si>
  <si>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</si>
  <si>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</si>
  <si>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氏　名</t>
  </si>
  <si>
    <t>【1】</t>
  </si>
  <si>
    <t>【2】</t>
  </si>
  <si>
    <t>【3】</t>
  </si>
  <si>
    <t>【4】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</si>
  <si>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</si>
  <si>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</si>
  <si>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</si>
  <si>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</si>
  <si>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</si>
  <si>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S3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</si>
  <si>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</si>
  <si>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</si>
  <si>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</si>
  <si>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</si>
  <si>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</si>
  <si>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</si>
  <si>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</si>
  <si>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</si>
  <si>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</si>
  <si>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</si>
  <si>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</si>
  <si>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</si>
  <si>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</si>
  <si>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</si>
  <si>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</si>
  <si>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</si>
  <si>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</si>
  <si>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</si>
  <si>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</si>
  <si>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</si>
  <si>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</si>
  <si>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</si>
  <si>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</si>
  <si>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</si>
  <si>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</si>
  <si>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</si>
  <si>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</si>
  <si>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</si>
  <si>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</si>
  <si>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</si>
  <si>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</si>
  <si>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</si>
  <si>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</si>
  <si>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</si>
  <si>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</si>
  <si>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</si>
  <si>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</si>
  <si>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</si>
  <si>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</si>
  <si>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</si>
  <si>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</si>
  <si>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</si>
  <si>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</si>
  <si>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</si>
  <si>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団　体　名（個人名）</t>
  </si>
  <si>
    <t>金額合計</t>
  </si>
  <si>
    <t>P配布数</t>
  </si>
  <si>
    <t>種目数</t>
  </si>
  <si>
    <t>最高記録は「秒」や「m」などの単位は入力しないでください。（数字のみ）</t>
  </si>
  <si>
    <t>【7】</t>
  </si>
  <si>
    <t>【8】</t>
  </si>
  <si>
    <t>入力について不明な点は，下記までご連絡ください。</t>
  </si>
  <si>
    <t>高校</t>
  </si>
  <si>
    <t>一般</t>
  </si>
  <si>
    <t>メール送信後２～３日経っても返信メールが届かない場合はご連絡ください。</t>
  </si>
  <si>
    <t>例にならって記入してください。</t>
  </si>
  <si>
    <t>所属長が捺印した申込一覧表を，大会当日受付に提出して下さい。</t>
  </si>
  <si>
    <t>　　　　　　　　　</t>
  </si>
  <si>
    <t>00200</t>
  </si>
  <si>
    <t>08100</t>
  </si>
  <si>
    <t>08600</t>
  </si>
  <si>
    <t>08900</t>
  </si>
  <si>
    <t>メールアドレス　：　tokujimunakata@yahoo.co.jp</t>
  </si>
  <si>
    <t>　　　担当　　鈴木　有二 （携帯電話　０９０－７６２５－７７０５）</t>
  </si>
  <si>
    <t>ファイル名の後の（所属名）を校名や団体名に変更してください。</t>
  </si>
  <si>
    <t>08400</t>
  </si>
  <si>
    <t>09400</t>
  </si>
  <si>
    <t>学年</t>
  </si>
  <si>
    <t>ﾌﾘｶﾞﾅ</t>
  </si>
  <si>
    <t>　　　　　　　　　　　徳島陸上競技協会　記録・情報処理　　担当　　鈴木　有二（城東高等学校）</t>
  </si>
  <si>
    <t>中学</t>
  </si>
  <si>
    <t>徳島県強化記録会　参加申込み一覧表</t>
  </si>
  <si>
    <t>一般</t>
  </si>
  <si>
    <t>高校</t>
  </si>
  <si>
    <t>中学</t>
  </si>
  <si>
    <t>08210</t>
  </si>
  <si>
    <t>08710</t>
  </si>
  <si>
    <t>09110</t>
  </si>
  <si>
    <t>03120</t>
  </si>
  <si>
    <t>00400</t>
  </si>
  <si>
    <r>
      <t>この申込みファイルは</t>
    </r>
    <r>
      <rPr>
        <b/>
        <i/>
        <sz val="12"/>
        <color indexed="10"/>
        <rFont val="Meiryo UI"/>
        <family val="3"/>
      </rPr>
      <t>「第3回徳島県強化記録会」</t>
    </r>
    <r>
      <rPr>
        <sz val="12"/>
        <color indexed="8"/>
        <rFont val="Meiryo UI"/>
        <family val="3"/>
      </rPr>
      <t>です。</t>
    </r>
  </si>
  <si>
    <t>例）第3回強化記録会entry(〇〇高)</t>
  </si>
  <si>
    <t>作成した本ファイルを保存して、申し込み締め切り日(令和4年3月10日)までに下記アドレス宛へ送信してください。</t>
  </si>
  <si>
    <t>【5】</t>
  </si>
  <si>
    <t>第３回</t>
  </si>
  <si>
    <t>合計</t>
  </si>
  <si>
    <t>00600</t>
  </si>
  <si>
    <t>00800</t>
  </si>
  <si>
    <t>03800</t>
  </si>
  <si>
    <t>09200</t>
  </si>
  <si>
    <t>03220</t>
  </si>
  <si>
    <t>08320</t>
  </si>
  <si>
    <t>09620</t>
  </si>
  <si>
    <t>04700</t>
  </si>
  <si>
    <t>09300</t>
  </si>
  <si>
    <t>08520</t>
  </si>
  <si>
    <t>男100m</t>
  </si>
  <si>
    <t>男300m</t>
  </si>
  <si>
    <t>男800m</t>
  </si>
  <si>
    <t>男1500m</t>
  </si>
  <si>
    <t>男110mH(1.067m)</t>
  </si>
  <si>
    <t>男300mH(0.914m)</t>
  </si>
  <si>
    <t>男走高跳</t>
  </si>
  <si>
    <t>男棒高跳</t>
  </si>
  <si>
    <t>男走幅跳</t>
  </si>
  <si>
    <t>男三段跳</t>
  </si>
  <si>
    <t>男砲丸投(7.260kg)</t>
  </si>
  <si>
    <t>男円盤投(2.000kg)</t>
  </si>
  <si>
    <t>男ﾊﾝﾏｰ投(7.260kg)</t>
  </si>
  <si>
    <t>男やり投(0.800kg)</t>
  </si>
  <si>
    <t>男高校砲丸投(6.000kg)</t>
  </si>
  <si>
    <t>男高校円盤投(1.750kg)</t>
  </si>
  <si>
    <t>男高校ﾊﾝﾏｰ投(6.000kg)</t>
  </si>
  <si>
    <t>男中学110mH(0.914m)</t>
  </si>
  <si>
    <t>男中学砲丸投(5.000kg)</t>
  </si>
  <si>
    <t>男中学円盤投(1.500kg)</t>
  </si>
  <si>
    <t>女100m</t>
  </si>
  <si>
    <t>女300m</t>
  </si>
  <si>
    <t>女800m</t>
  </si>
  <si>
    <t>女1500m</t>
  </si>
  <si>
    <t>女100mH(0.840m)</t>
  </si>
  <si>
    <t>女300mH(0.762m)</t>
  </si>
  <si>
    <t>女走高跳</t>
  </si>
  <si>
    <t>女棒高跳</t>
  </si>
  <si>
    <t>女走幅跳</t>
  </si>
  <si>
    <t>女三段跳</t>
  </si>
  <si>
    <t>女砲丸投(4.000kg)</t>
  </si>
  <si>
    <t>女円盤投(1.000kg)</t>
  </si>
  <si>
    <t>女ﾊﾝﾏｰ投(4.000kg)</t>
  </si>
  <si>
    <t>女やり投(0.600kg)</t>
  </si>
  <si>
    <t>女中学100mH(0.762m)</t>
  </si>
  <si>
    <t>女中学砲丸投(2.721kg)</t>
  </si>
  <si>
    <t>【6】</t>
  </si>
  <si>
    <t>(例)</t>
  </si>
  <si>
    <r>
      <t>「最高記録」は、2021年1月1日以降の</t>
    </r>
    <r>
      <rPr>
        <b/>
        <u val="single"/>
        <sz val="12"/>
        <color indexed="9"/>
        <rFont val="Meiryo UI"/>
        <family val="3"/>
      </rPr>
      <t>公認の最高記録</t>
    </r>
    <r>
      <rPr>
        <b/>
        <sz val="12"/>
        <color indexed="9"/>
        <rFont val="Meiryo UI"/>
        <family val="3"/>
      </rPr>
      <t>を入力してください。公認の記録がない場合は、</t>
    </r>
  </si>
  <si>
    <r>
      <t>入力しないでください。</t>
    </r>
    <r>
      <rPr>
        <b/>
        <u val="single"/>
        <sz val="12"/>
        <color indexed="9"/>
        <rFont val="Meiryo UI"/>
        <family val="3"/>
      </rPr>
      <t>憶測の記録や不正確な記録は、絶対に入力しないでください。</t>
    </r>
  </si>
  <si>
    <t>不正な記録を入力していた場合は、出場できない場合があります。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</si>
</sst>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=1]&quot;男&quot;;[=2]&quot;女&quot;"/>
    <numFmt numFmtId="186" formatCode="[&gt;10000]0&quot;’&quot;00&quot;”&quot;00;0&quot;”&quot;00"/>
    <numFmt numFmtId="187" formatCode="0&quot;種&quot;&quot;目&quot;"/>
    <numFmt numFmtId="188" formatCode="[=1]&quot;○&quot;;General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i/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9"/>
      <name val="Meiryo UI"/>
      <family val="3"/>
    </font>
    <font>
      <b/>
      <sz val="18"/>
      <color indexed="56"/>
      <name val="ＭＳ Ｐゴシック"/>
      <family val="3"/>
    </font>
    <font>
      <b/>
      <u val="single"/>
      <sz val="12"/>
      <color indexed="9"/>
      <name val="Meiryo UI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Meiryo UI"/>
      <family val="3"/>
    </font>
    <font>
      <b/>
      <sz val="26"/>
      <color indexed="60"/>
      <name val="Meiryo UI"/>
      <family val="3"/>
    </font>
    <font>
      <sz val="10"/>
      <color indexed="8"/>
      <name val="ＭＳ Ｐゴシック"/>
      <family val="3"/>
    </font>
    <font>
      <b/>
      <sz val="12"/>
      <color indexed="13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Meiryo UI"/>
      <family val="3"/>
    </font>
    <font>
      <b/>
      <sz val="12"/>
      <color rgb="FFFF0000"/>
      <name val="Meiryo UI"/>
      <family val="3"/>
    </font>
    <font>
      <b/>
      <sz val="12"/>
      <color rgb="FFFFFF00"/>
      <name val="Meiryo UI"/>
      <family val="3"/>
    </font>
    <font>
      <b/>
      <sz val="26"/>
      <color rgb="FFC00000"/>
      <name val="Meiryo U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5" fillId="0" borderId="0" xfId="62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2" applyNumberFormat="1" applyFont="1" applyFill="1" applyAlignment="1">
      <alignment horizontal="center" vertical="center" shrinkToFit="1"/>
      <protection/>
    </xf>
    <xf numFmtId="49" fontId="5" fillId="0" borderId="0" xfId="62" applyNumberFormat="1" applyFont="1" applyFill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6" fontId="0" fillId="0" borderId="18" xfId="0" applyNumberFormat="1" applyFill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5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 vertical="center" shrinkToFit="1"/>
      <protection/>
    </xf>
    <xf numFmtId="0" fontId="57" fillId="0" borderId="0" xfId="0" applyFont="1" applyFill="1" applyAlignment="1">
      <alignment vertical="center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6" fontId="0" fillId="0" borderId="21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6" fontId="0" fillId="0" borderId="0" xfId="0" applyNumberForma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right" vertical="center"/>
      <protection hidden="1"/>
    </xf>
    <xf numFmtId="0" fontId="58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 shrinkToFit="1"/>
      <protection hidden="1"/>
    </xf>
    <xf numFmtId="179" fontId="5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left" vertical="center" inden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0" xfId="0" applyNumberFormat="1" applyAlignment="1" applyProtection="1">
      <alignment vertical="center" shrinkToFi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2" applyAlignment="1" applyProtection="1">
      <alignment/>
      <protection hidden="1"/>
    </xf>
    <xf numFmtId="49" fontId="3" fillId="0" borderId="0" xfId="62" applyNumberFormat="1" applyAlignment="1" applyProtection="1">
      <alignment/>
      <protection hidden="1"/>
    </xf>
    <xf numFmtId="0" fontId="0" fillId="0" borderId="29" xfId="0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33" borderId="30" xfId="0" applyFill="1" applyBorder="1" applyAlignment="1" applyProtection="1">
      <alignment horizontal="center" vertical="center" shrinkToFit="1"/>
      <protection hidden="1" locked="0"/>
    </xf>
    <xf numFmtId="0" fontId="0" fillId="33" borderId="31" xfId="0" applyFill="1" applyBorder="1" applyAlignment="1" applyProtection="1">
      <alignment horizontal="center" vertical="center" shrinkToFit="1"/>
      <protection hidden="1" locked="0"/>
    </xf>
    <xf numFmtId="0" fontId="6" fillId="33" borderId="31" xfId="0" applyFont="1" applyFill="1" applyBorder="1" applyAlignment="1" applyProtection="1">
      <alignment horizontal="center" vertical="center" shrinkToFit="1"/>
      <protection hidden="1" locked="0"/>
    </xf>
    <xf numFmtId="185" fontId="0" fillId="33" borderId="32" xfId="0" applyNumberFormat="1" applyFill="1" applyBorder="1" applyAlignment="1" applyProtection="1">
      <alignment horizontal="center" vertical="center" shrinkToFit="1"/>
      <protection hidden="1" locked="0"/>
    </xf>
    <xf numFmtId="0" fontId="0" fillId="33" borderId="33" xfId="0" applyNumberFormat="1" applyFill="1" applyBorder="1" applyAlignment="1" applyProtection="1">
      <alignment horizontal="center" vertical="center" shrinkToFit="1"/>
      <protection hidden="1" locked="0"/>
    </xf>
    <xf numFmtId="0" fontId="0" fillId="33" borderId="30" xfId="0" applyFill="1" applyBorder="1" applyAlignment="1" applyProtection="1">
      <alignment vertical="center" shrinkToFit="1"/>
      <protection hidden="1" locked="0"/>
    </xf>
    <xf numFmtId="0" fontId="0" fillId="33" borderId="34" xfId="0" applyFill="1" applyBorder="1" applyAlignment="1" applyProtection="1">
      <alignment vertical="center" shrinkToFit="1"/>
      <protection hidden="1" locked="0"/>
    </xf>
    <xf numFmtId="0" fontId="0" fillId="33" borderId="35" xfId="0" applyFill="1" applyBorder="1" applyAlignment="1" applyProtection="1">
      <alignment horizontal="center" vertical="center" shrinkToFit="1"/>
      <protection hidden="1" locked="0"/>
    </xf>
    <xf numFmtId="0" fontId="0" fillId="33" borderId="36" xfId="0" applyFill="1" applyBorder="1" applyAlignment="1" applyProtection="1">
      <alignment horizontal="center" vertical="center" shrinkToFit="1"/>
      <protection hidden="1" locked="0"/>
    </xf>
    <xf numFmtId="0" fontId="0" fillId="33" borderId="35" xfId="0" applyFill="1" applyBorder="1" applyAlignment="1" applyProtection="1">
      <alignment vertical="center" shrinkToFit="1"/>
      <protection hidden="1" locked="0"/>
    </xf>
    <xf numFmtId="0" fontId="0" fillId="33" borderId="32" xfId="0" applyFill="1" applyBorder="1" applyAlignment="1" applyProtection="1">
      <alignment vertical="center" shrinkToFit="1"/>
      <protection hidden="1" locked="0"/>
    </xf>
    <xf numFmtId="0" fontId="6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1" fillId="34" borderId="0" xfId="0" applyFont="1" applyFill="1" applyAlignment="1">
      <alignment vertical="center" wrapText="1"/>
    </xf>
    <xf numFmtId="0" fontId="11" fillId="34" borderId="0" xfId="0" applyFont="1" applyFill="1" applyAlignment="1">
      <alignment vertical="center"/>
    </xf>
    <xf numFmtId="0" fontId="0" fillId="0" borderId="22" xfId="0" applyBorder="1" applyAlignment="1" applyProtection="1">
      <alignment horizontal="center" vertical="center"/>
      <protection hidden="1"/>
    </xf>
    <xf numFmtId="0" fontId="59" fillId="33" borderId="22" xfId="0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9" fontId="59" fillId="0" borderId="0" xfId="0" applyNumberFormat="1" applyFont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vertical="center" shrinkToFit="1"/>
      <protection hidden="1" locked="0"/>
    </xf>
    <xf numFmtId="0" fontId="0" fillId="0" borderId="34" xfId="0" applyFill="1" applyBorder="1" applyAlignment="1" applyProtection="1">
      <alignment vertical="center" shrinkToFit="1"/>
      <protection hidden="1" locked="0"/>
    </xf>
    <xf numFmtId="0" fontId="0" fillId="0" borderId="35" xfId="0" applyFill="1" applyBorder="1" applyAlignment="1" applyProtection="1">
      <alignment vertical="center" shrinkToFit="1"/>
      <protection hidden="1" locked="0"/>
    </xf>
    <xf numFmtId="0" fontId="0" fillId="0" borderId="32" xfId="0" applyFill="1" applyBorder="1" applyAlignment="1" applyProtection="1">
      <alignment vertical="center" shrinkToFit="1"/>
      <protection hidden="1" locked="0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vertical="center" shrinkToFit="1"/>
    </xf>
    <xf numFmtId="0" fontId="63" fillId="35" borderId="0" xfId="0" applyFont="1" applyFill="1" applyAlignment="1">
      <alignment vertical="center" wrapText="1"/>
    </xf>
    <xf numFmtId="0" fontId="64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65" fillId="0" borderId="22" xfId="0" applyFont="1" applyBorder="1" applyAlignment="1" applyProtection="1">
      <alignment horizontal="center" vertical="center"/>
      <protection hidden="1"/>
    </xf>
    <xf numFmtId="0" fontId="60" fillId="33" borderId="21" xfId="0" applyFont="1" applyFill="1" applyBorder="1" applyAlignment="1" applyProtection="1">
      <alignment horizontal="center" vertical="center"/>
      <protection hidden="1" locked="0"/>
    </xf>
    <xf numFmtId="0" fontId="60" fillId="33" borderId="42" xfId="0" applyFont="1" applyFill="1" applyBorder="1" applyAlignment="1" applyProtection="1">
      <alignment horizontal="center" vertical="center"/>
      <protection hidden="1" locked="0"/>
    </xf>
    <xf numFmtId="0" fontId="60" fillId="33" borderId="43" xfId="0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59" fillId="33" borderId="22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9" fontId="59" fillId="0" borderId="0" xfId="0" applyNumberFormat="1" applyFont="1" applyAlignment="1" applyProtection="1">
      <alignment horizontal="right" vertical="center"/>
      <protection hidden="1"/>
    </xf>
    <xf numFmtId="0" fontId="60" fillId="33" borderId="22" xfId="0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 wrapText="1"/>
      <protection hidden="1"/>
    </xf>
    <xf numFmtId="0" fontId="58" fillId="33" borderId="22" xfId="0" applyFont="1" applyFill="1" applyBorder="1" applyAlignment="1" applyProtection="1" quotePrefix="1">
      <alignment horizontal="center" vertical="center"/>
      <protection hidden="1" locked="0"/>
    </xf>
    <xf numFmtId="0" fontId="58" fillId="33" borderId="22" xfId="0" applyFont="1" applyFill="1" applyBorder="1" applyAlignment="1" applyProtection="1">
      <alignment horizontal="center" vertical="center"/>
      <protection hidden="1" locked="0"/>
    </xf>
    <xf numFmtId="6" fontId="0" fillId="0" borderId="22" xfId="0" applyNumberFormat="1" applyBorder="1" applyAlignment="1" applyProtection="1">
      <alignment horizontal="center" vertical="center"/>
      <protection hidden="1"/>
    </xf>
    <xf numFmtId="6" fontId="0" fillId="0" borderId="44" xfId="0" applyNumberFormat="1" applyBorder="1" applyAlignment="1" applyProtection="1">
      <alignment horizontal="center" vertical="center"/>
      <protection hidden="1"/>
    </xf>
    <xf numFmtId="6" fontId="0" fillId="0" borderId="42" xfId="0" applyNumberFormat="1" applyBorder="1" applyAlignment="1" applyProtection="1">
      <alignment horizontal="center" vertical="center"/>
      <protection hidden="1"/>
    </xf>
    <xf numFmtId="6" fontId="0" fillId="0" borderId="43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8</xdr:row>
      <xdr:rowOff>0</xdr:rowOff>
    </xdr:from>
    <xdr:to>
      <xdr:col>1</xdr:col>
      <xdr:colOff>4848225</xdr:colOff>
      <xdr:row>10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00200"/>
          <a:ext cx="480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7</xdr:row>
      <xdr:rowOff>133350</xdr:rowOff>
    </xdr:from>
    <xdr:to>
      <xdr:col>12</xdr:col>
      <xdr:colOff>533400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2668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8</xdr:row>
      <xdr:rowOff>133350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6954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="90" zoomScaleNormal="90" zoomScalePageLayoutView="0" workbookViewId="0" topLeftCell="A1">
      <selection activeCell="C8" sqref="C8"/>
    </sheetView>
  </sheetViews>
  <sheetFormatPr defaultColWidth="9.00390625" defaultRowHeight="15"/>
  <cols>
    <col min="1" max="1" width="4.421875" style="73" bestFit="1" customWidth="1"/>
    <col min="2" max="2" width="95.8515625" style="73" customWidth="1"/>
    <col min="3" max="16384" width="9.00390625" style="73" customWidth="1"/>
  </cols>
  <sheetData>
    <row r="1" spans="1:2" ht="15.75">
      <c r="A1" s="93" t="s">
        <v>115</v>
      </c>
      <c r="B1" s="93"/>
    </row>
    <row r="2" spans="1:2" ht="15.75">
      <c r="A2" s="93"/>
      <c r="B2" s="93"/>
    </row>
    <row r="3" spans="1:2" ht="15.75">
      <c r="A3" s="73" t="s">
        <v>109</v>
      </c>
      <c r="B3" s="73" t="s">
        <v>116</v>
      </c>
    </row>
    <row r="4" ht="15.75">
      <c r="B4" s="73" t="s">
        <v>199</v>
      </c>
    </row>
    <row r="5" spans="1:2" ht="15.75">
      <c r="A5" s="73" t="s">
        <v>110</v>
      </c>
      <c r="B5" s="73" t="s">
        <v>183</v>
      </c>
    </row>
    <row r="6" ht="15.75">
      <c r="B6" s="73" t="s">
        <v>200</v>
      </c>
    </row>
    <row r="7" spans="1:2" ht="15.75">
      <c r="A7" s="73" t="s">
        <v>111</v>
      </c>
      <c r="B7" s="73" t="s">
        <v>117</v>
      </c>
    </row>
    <row r="8" spans="1:2" ht="15.75">
      <c r="A8" s="73" t="s">
        <v>112</v>
      </c>
      <c r="B8" s="73" t="s">
        <v>174</v>
      </c>
    </row>
    <row r="9" ht="16.5">
      <c r="A9" s="94" t="s">
        <v>252</v>
      </c>
    </row>
    <row r="10" ht="16.5">
      <c r="A10" s="94"/>
    </row>
    <row r="11" spans="1:2" s="74" customFormat="1" ht="16.5">
      <c r="A11" s="73" t="s">
        <v>202</v>
      </c>
      <c r="B11" s="73" t="s">
        <v>113</v>
      </c>
    </row>
    <row r="12" spans="1:2" s="74" customFormat="1" ht="32.25">
      <c r="A12" s="73" t="s">
        <v>251</v>
      </c>
      <c r="B12" s="76" t="s">
        <v>253</v>
      </c>
    </row>
    <row r="13" spans="1:2" s="74" customFormat="1" ht="15.75">
      <c r="A13" s="73"/>
      <c r="B13" s="76" t="s">
        <v>254</v>
      </c>
    </row>
    <row r="14" spans="1:2" s="74" customFormat="1" ht="15.75">
      <c r="A14" s="73"/>
      <c r="B14" s="92" t="s">
        <v>255</v>
      </c>
    </row>
    <row r="15" ht="15.75">
      <c r="B15" s="73" t="s">
        <v>167</v>
      </c>
    </row>
    <row r="16" ht="15.75">
      <c r="B16" s="73" t="s">
        <v>114</v>
      </c>
    </row>
    <row r="17" spans="1:2" ht="32.25">
      <c r="A17" s="74" t="s">
        <v>168</v>
      </c>
      <c r="B17" s="76" t="s">
        <v>201</v>
      </c>
    </row>
    <row r="18" spans="1:2" s="74" customFormat="1" ht="15.75">
      <c r="A18" s="73"/>
      <c r="B18" s="73" t="s">
        <v>181</v>
      </c>
    </row>
    <row r="19" s="74" customFormat="1" ht="15.75">
      <c r="B19" s="74" t="s">
        <v>188</v>
      </c>
    </row>
    <row r="20" s="74" customFormat="1" ht="15.75">
      <c r="B20" s="75" t="s">
        <v>173</v>
      </c>
    </row>
    <row r="21" spans="1:2" s="74" customFormat="1" ht="15.75">
      <c r="A21" s="74" t="s">
        <v>168</v>
      </c>
      <c r="B21" s="77" t="s">
        <v>175</v>
      </c>
    </row>
    <row r="22" spans="1:2" s="74" customFormat="1" ht="15.75">
      <c r="A22" s="74" t="s">
        <v>169</v>
      </c>
      <c r="B22" s="74" t="s">
        <v>170</v>
      </c>
    </row>
    <row r="23" s="74" customFormat="1" ht="15.75">
      <c r="B23" s="74" t="s">
        <v>182</v>
      </c>
    </row>
    <row r="24" s="74" customFormat="1" ht="15.75">
      <c r="B24" s="74" t="s">
        <v>176</v>
      </c>
    </row>
  </sheetData>
  <sheetProtection sheet="1"/>
  <mergeCells count="2">
    <mergeCell ref="A1:B2"/>
    <mergeCell ref="A9:A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100"/>
  <sheetViews>
    <sheetView showGridLines="0" view="pageBreakPreview" zoomScaleSheetLayoutView="100" zoomScalePageLayoutView="0" workbookViewId="0" topLeftCell="A1">
      <selection activeCell="B19" sqref="B19:I20"/>
    </sheetView>
  </sheetViews>
  <sheetFormatPr defaultColWidth="0" defaultRowHeight="15"/>
  <cols>
    <col min="1" max="1" width="3.421875" style="33" bestFit="1" customWidth="1"/>
    <col min="2" max="2" width="6.28125" style="33" customWidth="1"/>
    <col min="3" max="3" width="12.421875" style="33" customWidth="1"/>
    <col min="4" max="4" width="15.7109375" style="42" customWidth="1"/>
    <col min="5" max="5" width="5.28125" style="43" bestFit="1" customWidth="1"/>
    <col min="6" max="6" width="3.28125" style="43" bestFit="1" customWidth="1"/>
    <col min="7" max="7" width="6.7109375" style="43" customWidth="1"/>
    <col min="8" max="8" width="9.7109375" style="44" customWidth="1"/>
    <col min="9" max="9" width="9.00390625" style="33" customWidth="1"/>
    <col min="10" max="10" width="9.7109375" style="44" customWidth="1"/>
    <col min="11" max="11" width="9.00390625" style="33" customWidth="1"/>
    <col min="12" max="12" width="9.7109375" style="44" customWidth="1"/>
    <col min="13" max="13" width="9.00390625" style="33" customWidth="1"/>
    <col min="14" max="14" width="2.00390625" style="39" customWidth="1"/>
    <col min="15" max="254" width="9.00390625" style="33" customWidth="1"/>
    <col min="255" max="16384" width="6.7109375" style="33" hidden="1" customWidth="1"/>
  </cols>
  <sheetData>
    <row r="1" spans="1:14" ht="21">
      <c r="A1" s="30"/>
      <c r="B1" s="30"/>
      <c r="C1" s="31" t="s">
        <v>203</v>
      </c>
      <c r="D1" s="102" t="s">
        <v>190</v>
      </c>
      <c r="E1" s="102"/>
      <c r="F1" s="102"/>
      <c r="G1" s="102"/>
      <c r="H1" s="102"/>
      <c r="I1" s="102"/>
      <c r="J1" s="102"/>
      <c r="K1" s="102"/>
      <c r="L1" s="102"/>
      <c r="M1" s="30"/>
      <c r="N1" s="32"/>
    </row>
    <row r="2" spans="1:14" ht="7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2"/>
    </row>
    <row r="3" spans="1:14" ht="21">
      <c r="A3" s="34"/>
      <c r="B3" s="34"/>
      <c r="C3" s="34"/>
      <c r="D3" s="35"/>
      <c r="E3" s="34"/>
      <c r="F3" s="34"/>
      <c r="G3" s="34"/>
      <c r="H3" s="36"/>
      <c r="I3" s="32"/>
      <c r="J3" s="37"/>
      <c r="K3" s="104">
        <f ca="1">TODAY()</f>
        <v>44608</v>
      </c>
      <c r="L3" s="104"/>
      <c r="M3" s="104"/>
      <c r="N3" s="38"/>
    </row>
    <row r="4" spans="1:14" ht="7.5" customHeight="1">
      <c r="A4" s="34"/>
      <c r="B4" s="34"/>
      <c r="C4" s="34"/>
      <c r="D4" s="35"/>
      <c r="E4" s="34"/>
      <c r="F4" s="34"/>
      <c r="G4" s="34"/>
      <c r="H4" s="37"/>
      <c r="I4" s="34"/>
      <c r="J4" s="37"/>
      <c r="K4" s="83"/>
      <c r="L4" s="83"/>
      <c r="M4" s="83"/>
      <c r="N4" s="38"/>
    </row>
    <row r="5" spans="1:12" ht="12.75">
      <c r="A5" s="103" t="s">
        <v>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2.75">
      <c r="A6" s="103" t="s">
        <v>58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6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4" ht="33.75" customHeight="1">
      <c r="A8" s="99" t="s">
        <v>81</v>
      </c>
      <c r="B8" s="99"/>
      <c r="C8" s="96"/>
      <c r="D8" s="97"/>
      <c r="E8" s="97"/>
      <c r="F8" s="97"/>
      <c r="G8" s="97"/>
      <c r="H8" s="98"/>
      <c r="I8" s="99" t="s">
        <v>82</v>
      </c>
      <c r="J8" s="100"/>
      <c r="K8" s="96"/>
      <c r="L8" s="97"/>
      <c r="M8" s="98"/>
      <c r="N8" s="40"/>
    </row>
    <row r="9" spans="1:14" ht="33.75" customHeight="1">
      <c r="A9" s="95" t="s">
        <v>60</v>
      </c>
      <c r="B9" s="95"/>
      <c r="C9" s="105"/>
      <c r="D9" s="105"/>
      <c r="E9" s="105"/>
      <c r="F9" s="106" t="s">
        <v>61</v>
      </c>
      <c r="G9" s="106"/>
      <c r="H9" s="99"/>
      <c r="I9" s="107"/>
      <c r="J9" s="108"/>
      <c r="K9" s="108"/>
      <c r="L9" s="108"/>
      <c r="M9" s="108"/>
      <c r="N9" s="41"/>
    </row>
    <row r="10" ht="6.75" customHeight="1"/>
    <row r="11" spans="2:12" ht="26.25">
      <c r="B11" s="84" t="s">
        <v>7</v>
      </c>
      <c r="C11" s="79"/>
      <c r="D11" s="99" t="s">
        <v>70</v>
      </c>
      <c r="E11" s="100"/>
      <c r="F11" s="101"/>
      <c r="G11" s="101"/>
      <c r="H11" s="101"/>
      <c r="I11" s="101"/>
      <c r="J11" s="45" t="s">
        <v>83</v>
      </c>
      <c r="K11" s="101"/>
      <c r="L11" s="101"/>
    </row>
    <row r="12" ht="6.75" customHeight="1"/>
    <row r="13" spans="3:12" ht="12.75">
      <c r="C13" s="46"/>
      <c r="D13" s="47" t="s">
        <v>57</v>
      </c>
      <c r="E13" s="121" t="s">
        <v>69</v>
      </c>
      <c r="F13" s="122"/>
      <c r="G13" s="123"/>
      <c r="H13" s="99" t="s">
        <v>74</v>
      </c>
      <c r="I13" s="99"/>
      <c r="J13" s="28"/>
      <c r="K13" s="48"/>
      <c r="L13" s="49"/>
    </row>
    <row r="14" spans="3:12" ht="12.75">
      <c r="C14" s="80" t="s">
        <v>71</v>
      </c>
      <c r="D14" s="25">
        <f>COUNTIF($F$19:$F$98,1)</f>
        <v>0</v>
      </c>
      <c r="E14" s="118">
        <f>COUNTIF($F$19:$F$98,2)</f>
        <v>0</v>
      </c>
      <c r="F14" s="119"/>
      <c r="G14" s="120"/>
      <c r="H14" s="113">
        <f>SUM(D14:F14)</f>
        <v>0</v>
      </c>
      <c r="I14" s="113"/>
      <c r="J14" s="50"/>
      <c r="L14" s="33"/>
    </row>
    <row r="15" spans="3:12" ht="12.75">
      <c r="C15" s="81" t="s">
        <v>72</v>
      </c>
      <c r="D15" s="26">
        <f>COUNTIF($H$19:$H$98:$J$19:$J$98:$L$19:$L$98,"男"&amp;"*")+COUNTIF($H$19:$H$98:$J$19:$J$98:$L$19:$L$98,"U20男"&amp;"*")</f>
        <v>0</v>
      </c>
      <c r="E15" s="115">
        <f>COUNTIF($H$19:$H$98:$J$19:$J$98:$L$19:$L$98,"女"&amp;"*")</f>
        <v>0</v>
      </c>
      <c r="F15" s="116"/>
      <c r="G15" s="117"/>
      <c r="H15" s="114">
        <f>SUM(D15:F15)</f>
        <v>0</v>
      </c>
      <c r="I15" s="114"/>
      <c r="J15" s="28"/>
      <c r="K15" s="48"/>
      <c r="L15" s="33"/>
    </row>
    <row r="16" spans="3:10" ht="12.75">
      <c r="C16" s="78" t="s">
        <v>73</v>
      </c>
      <c r="D16" s="27">
        <f ca="1">_xlfn.IFERROR((D$15*OFFSET('名前'!$G$36,MATCH(K11,'名前'!$F$37:$F$39,0),0)),"")</f>
      </c>
      <c r="E16" s="110">
        <f ca="1">_xlfn.IFERROR((E$15*OFFSET('名前'!$G$36,MATCH(K11,'名前'!$F$37:$F$39,0),0)),"")</f>
      </c>
      <c r="F16" s="111" t="e">
        <f ca="1">IF($K$11="","",F$15*OFFSET('名前'!$G$36,MATCH(M11,'名前'!$F$37:$F$39,0),0))+#REF!*1200</f>
        <v>#VALUE!</v>
      </c>
      <c r="G16" s="112" t="e">
        <f ca="1">IF($K$11="","",G$15*OFFSET('名前'!$G$36,MATCH(N11,'名前'!$F$37:$F$39,0),0))+#REF!*1200</f>
        <v>#VALUE!</v>
      </c>
      <c r="H16" s="109">
        <f>_xlfn.IFERROR((D16+E16),"")</f>
      </c>
      <c r="I16" s="109"/>
      <c r="J16" s="29"/>
    </row>
    <row r="17" ht="6.75" customHeight="1"/>
    <row r="18" spans="1:22" s="43" customFormat="1" ht="15.75" customHeight="1" thickBot="1">
      <c r="A18" s="51" t="s">
        <v>3</v>
      </c>
      <c r="B18" s="52" t="s">
        <v>0</v>
      </c>
      <c r="C18" s="53" t="s">
        <v>108</v>
      </c>
      <c r="D18" s="53" t="s">
        <v>187</v>
      </c>
      <c r="E18" s="53" t="s">
        <v>186</v>
      </c>
      <c r="F18" s="54" t="s">
        <v>75</v>
      </c>
      <c r="G18" s="55" t="s">
        <v>119</v>
      </c>
      <c r="H18" s="52" t="s">
        <v>4</v>
      </c>
      <c r="I18" s="54" t="s">
        <v>2</v>
      </c>
      <c r="J18" s="52" t="s">
        <v>5</v>
      </c>
      <c r="K18" s="54" t="s">
        <v>2</v>
      </c>
      <c r="L18" s="52" t="s">
        <v>6</v>
      </c>
      <c r="M18" s="54" t="s">
        <v>2</v>
      </c>
      <c r="N18" s="56"/>
      <c r="O18" s="57"/>
      <c r="P18" s="57"/>
      <c r="Q18" s="57"/>
      <c r="R18" s="57"/>
      <c r="S18" s="57"/>
      <c r="T18" s="58"/>
      <c r="U18" s="58"/>
      <c r="V18" s="58"/>
    </row>
    <row r="19" spans="1:17" ht="17.25" customHeight="1" thickTop="1">
      <c r="A19" s="59">
        <v>1</v>
      </c>
      <c r="B19" s="62"/>
      <c r="C19" s="63"/>
      <c r="D19" s="64"/>
      <c r="E19" s="63"/>
      <c r="F19" s="65"/>
      <c r="G19" s="66"/>
      <c r="H19" s="67"/>
      <c r="I19" s="68"/>
      <c r="J19" s="85"/>
      <c r="K19" s="86"/>
      <c r="L19" s="85"/>
      <c r="M19" s="86"/>
      <c r="N19" s="56"/>
      <c r="O19" s="57">
        <f>IF('申込一覧'!H19="","",INDEX('名前'!$N$4:$N$50,MATCH('申込一覧'!H19,'名前'!$M$4:$M$50,0)))</f>
      </c>
      <c r="P19" s="57">
        <f>IF(J19="","",INDEX('名前'!$N$4:$N$50,MATCH('申込一覧'!J19,'名前'!$M$4:$M$50,0)))</f>
      </c>
      <c r="Q19" s="57">
        <f>IF(L19="","",INDEX('名前'!$N$4:$N$45,MATCH('申込一覧'!L19,'名前'!$M$4:$M$44,0)))</f>
      </c>
    </row>
    <row r="20" spans="1:17" ht="17.25" customHeight="1">
      <c r="A20" s="60">
        <v>2</v>
      </c>
      <c r="B20" s="69"/>
      <c r="C20" s="70"/>
      <c r="D20" s="64"/>
      <c r="E20" s="70"/>
      <c r="F20" s="65"/>
      <c r="G20" s="66"/>
      <c r="H20" s="71"/>
      <c r="I20" s="72"/>
      <c r="J20" s="87"/>
      <c r="K20" s="88"/>
      <c r="L20" s="87"/>
      <c r="M20" s="88"/>
      <c r="N20" s="56"/>
      <c r="O20" s="57">
        <f>IF('申込一覧'!H20="","",INDEX('名前'!$N$4:$N$50,MATCH('申込一覧'!H20,'名前'!$M$4:$M$50,0)))</f>
      </c>
      <c r="P20" s="57">
        <f>IF(J20="","",INDEX('名前'!$N$4:$N$50,MATCH('申込一覧'!J20,'名前'!$M$4:$M$50,0)))</f>
      </c>
      <c r="Q20" s="57">
        <f>IF(L20="","",INDEX('名前'!$N$4:$N$45,MATCH('申込一覧'!L20,'名前'!$M$4:$M$44,0)))</f>
      </c>
    </row>
    <row r="21" spans="1:17" ht="17.25" customHeight="1">
      <c r="A21" s="60">
        <v>3</v>
      </c>
      <c r="B21" s="69"/>
      <c r="C21" s="70"/>
      <c r="D21" s="64"/>
      <c r="E21" s="70"/>
      <c r="F21" s="65"/>
      <c r="G21" s="66"/>
      <c r="H21" s="71"/>
      <c r="I21" s="72"/>
      <c r="J21" s="87"/>
      <c r="K21" s="88"/>
      <c r="L21" s="87"/>
      <c r="M21" s="88"/>
      <c r="N21" s="56"/>
      <c r="O21" s="57">
        <f>IF('申込一覧'!H21="","",INDEX('名前'!$N$4:$N$50,MATCH('申込一覧'!H21,'名前'!$M$4:$M$50,0)))</f>
      </c>
      <c r="P21" s="57">
        <f>IF(J21="","",INDEX('名前'!$N$4:$N$50,MATCH('申込一覧'!J21,'名前'!$M$4:$M$50,0)))</f>
      </c>
      <c r="Q21" s="57">
        <f>IF(L21="","",INDEX('名前'!$N$4:$N$45,MATCH('申込一覧'!L21,'名前'!$M$4:$M$44,0)))</f>
      </c>
    </row>
    <row r="22" spans="1:17" ht="17.25" customHeight="1">
      <c r="A22" s="60">
        <v>4</v>
      </c>
      <c r="B22" s="69"/>
      <c r="C22" s="70"/>
      <c r="D22" s="64"/>
      <c r="E22" s="70"/>
      <c r="F22" s="65"/>
      <c r="G22" s="66"/>
      <c r="H22" s="71"/>
      <c r="I22" s="72"/>
      <c r="J22" s="87"/>
      <c r="K22" s="88"/>
      <c r="L22" s="87"/>
      <c r="M22" s="88"/>
      <c r="N22" s="56"/>
      <c r="O22" s="57">
        <f>IF('申込一覧'!H22="","",INDEX('名前'!$N$4:$N$50,MATCH('申込一覧'!H22,'名前'!$M$4:$M$50,0)))</f>
      </c>
      <c r="P22" s="57">
        <f>IF(J22="","",INDEX('名前'!$N$4:$N$50,MATCH('申込一覧'!J22,'名前'!$M$4:$M$50,0)))</f>
      </c>
      <c r="Q22" s="57">
        <f>IF(L22="","",INDEX('名前'!$N$4:$N$45,MATCH('申込一覧'!L22,'名前'!$M$4:$M$44,0)))</f>
      </c>
    </row>
    <row r="23" spans="1:17" ht="17.25" customHeight="1">
      <c r="A23" s="60">
        <v>5</v>
      </c>
      <c r="B23" s="69"/>
      <c r="C23" s="70"/>
      <c r="D23" s="64"/>
      <c r="E23" s="70"/>
      <c r="F23" s="65"/>
      <c r="G23" s="66"/>
      <c r="H23" s="71"/>
      <c r="I23" s="72"/>
      <c r="J23" s="87"/>
      <c r="K23" s="88"/>
      <c r="L23" s="87"/>
      <c r="M23" s="88"/>
      <c r="N23" s="56"/>
      <c r="O23" s="57">
        <f>IF('申込一覧'!H23="","",INDEX('名前'!$N$4:$N$50,MATCH('申込一覧'!H23,'名前'!$M$4:$M$50,0)))</f>
      </c>
      <c r="P23" s="57">
        <f>IF(J23="","",INDEX('名前'!$N$4:$N$50,MATCH('申込一覧'!J23,'名前'!$M$4:$M$50,0)))</f>
      </c>
      <c r="Q23" s="57">
        <f>IF(L23="","",INDEX('名前'!$N$4:$N$45,MATCH('申込一覧'!L23,'名前'!$M$4:$M$44,0)))</f>
      </c>
    </row>
    <row r="24" spans="1:17" ht="17.25" customHeight="1">
      <c r="A24" s="60">
        <v>6</v>
      </c>
      <c r="B24" s="69"/>
      <c r="C24" s="70"/>
      <c r="D24" s="64"/>
      <c r="E24" s="70"/>
      <c r="F24" s="65"/>
      <c r="G24" s="66"/>
      <c r="H24" s="71"/>
      <c r="I24" s="72"/>
      <c r="J24" s="87"/>
      <c r="K24" s="88"/>
      <c r="L24" s="87"/>
      <c r="M24" s="88"/>
      <c r="N24" s="56"/>
      <c r="O24" s="57">
        <f>IF('申込一覧'!H24="","",INDEX('名前'!$N$4:$N$50,MATCH('申込一覧'!H24,'名前'!$M$4:$M$50,0)))</f>
      </c>
      <c r="P24" s="57">
        <f>IF(J24="","",INDEX('名前'!$N$4:$N$50,MATCH('申込一覧'!J24,'名前'!$M$4:$M$50,0)))</f>
      </c>
      <c r="Q24" s="57">
        <f>IF(L24="","",INDEX('名前'!$N$4:$N$45,MATCH('申込一覧'!L24,'名前'!$M$4:$M$44,0)))</f>
      </c>
    </row>
    <row r="25" spans="1:17" ht="17.25" customHeight="1">
      <c r="A25" s="60">
        <v>7</v>
      </c>
      <c r="B25" s="69"/>
      <c r="C25" s="70"/>
      <c r="D25" s="64"/>
      <c r="E25" s="70"/>
      <c r="F25" s="65"/>
      <c r="G25" s="66"/>
      <c r="H25" s="71"/>
      <c r="I25" s="72"/>
      <c r="J25" s="87"/>
      <c r="K25" s="88"/>
      <c r="L25" s="87"/>
      <c r="M25" s="88"/>
      <c r="N25" s="56"/>
      <c r="O25" s="57">
        <f>IF('申込一覧'!H25="","",INDEX('名前'!$N$4:$N$50,MATCH('申込一覧'!H25,'名前'!$M$4:$M$50,0)))</f>
      </c>
      <c r="P25" s="57">
        <f>IF(J25="","",INDEX('名前'!$N$4:$N$50,MATCH('申込一覧'!J25,'名前'!$M$4:$M$50,0)))</f>
      </c>
      <c r="Q25" s="57">
        <f>IF(L25="","",INDEX('名前'!$N$4:$N$45,MATCH('申込一覧'!L25,'名前'!$M$4:$M$44,0)))</f>
      </c>
    </row>
    <row r="26" spans="1:17" ht="17.25" customHeight="1">
      <c r="A26" s="60">
        <v>8</v>
      </c>
      <c r="B26" s="69"/>
      <c r="C26" s="70"/>
      <c r="D26" s="64"/>
      <c r="E26" s="70"/>
      <c r="F26" s="65"/>
      <c r="G26" s="66"/>
      <c r="H26" s="71"/>
      <c r="I26" s="72"/>
      <c r="J26" s="87"/>
      <c r="K26" s="88"/>
      <c r="L26" s="87"/>
      <c r="M26" s="88"/>
      <c r="N26" s="56"/>
      <c r="O26" s="57">
        <f>IF('申込一覧'!H26="","",INDEX('名前'!$N$4:$N$50,MATCH('申込一覧'!H26,'名前'!$M$4:$M$50,0)))</f>
      </c>
      <c r="P26" s="57">
        <f>IF(J26="","",INDEX('名前'!$N$4:$N$50,MATCH('申込一覧'!J26,'名前'!$M$4:$M$50,0)))</f>
      </c>
      <c r="Q26" s="57">
        <f>IF(L26="","",INDEX('名前'!$N$4:$N$45,MATCH('申込一覧'!L26,'名前'!$M$4:$M$44,0)))</f>
      </c>
    </row>
    <row r="27" spans="1:17" ht="17.25" customHeight="1">
      <c r="A27" s="60">
        <v>9</v>
      </c>
      <c r="B27" s="69"/>
      <c r="C27" s="70"/>
      <c r="D27" s="64"/>
      <c r="E27" s="70"/>
      <c r="F27" s="65"/>
      <c r="G27" s="66"/>
      <c r="H27" s="71"/>
      <c r="I27" s="72"/>
      <c r="J27" s="87"/>
      <c r="K27" s="88"/>
      <c r="L27" s="87"/>
      <c r="M27" s="88"/>
      <c r="N27" s="56"/>
      <c r="O27" s="57">
        <f>IF('申込一覧'!H27="","",INDEX('名前'!$N$4:$N$50,MATCH('申込一覧'!H27,'名前'!$M$4:$M$50,0)))</f>
      </c>
      <c r="P27" s="57">
        <f>IF(J27="","",INDEX('名前'!$N$4:$N$50,MATCH('申込一覧'!J27,'名前'!$M$4:$M$50,0)))</f>
      </c>
      <c r="Q27" s="57">
        <f>IF(L27="","",INDEX('名前'!$N$4:$N$45,MATCH('申込一覧'!L27,'名前'!$M$4:$M$44,0)))</f>
      </c>
    </row>
    <row r="28" spans="1:17" ht="17.25" customHeight="1">
      <c r="A28" s="60">
        <v>10</v>
      </c>
      <c r="B28" s="69"/>
      <c r="C28" s="70"/>
      <c r="D28" s="64"/>
      <c r="E28" s="70"/>
      <c r="F28" s="65"/>
      <c r="G28" s="66"/>
      <c r="H28" s="71"/>
      <c r="I28" s="72"/>
      <c r="J28" s="87"/>
      <c r="K28" s="88"/>
      <c r="L28" s="87"/>
      <c r="M28" s="88"/>
      <c r="N28" s="56"/>
      <c r="O28" s="57">
        <f>IF('申込一覧'!H28="","",INDEX('名前'!$N$4:$N$50,MATCH('申込一覧'!H28,'名前'!$M$4:$M$50,0)))</f>
      </c>
      <c r="P28" s="57">
        <f>IF(J28="","",INDEX('名前'!$N$4:$N$50,MATCH('申込一覧'!J28,'名前'!$M$4:$M$50,0)))</f>
      </c>
      <c r="Q28" s="57">
        <f>IF(L28="","",INDEX('名前'!$N$4:$N$45,MATCH('申込一覧'!L28,'名前'!$M$4:$M$44,0)))</f>
      </c>
    </row>
    <row r="29" spans="1:17" ht="17.25" customHeight="1">
      <c r="A29" s="60">
        <v>11</v>
      </c>
      <c r="B29" s="69"/>
      <c r="C29" s="70"/>
      <c r="D29" s="64"/>
      <c r="E29" s="70"/>
      <c r="F29" s="65"/>
      <c r="G29" s="66"/>
      <c r="H29" s="71"/>
      <c r="I29" s="72"/>
      <c r="J29" s="87"/>
      <c r="K29" s="88"/>
      <c r="L29" s="87"/>
      <c r="M29" s="88"/>
      <c r="N29" s="56"/>
      <c r="O29" s="57">
        <f>IF('申込一覧'!H29="","",INDEX('名前'!$N$4:$N$50,MATCH('申込一覧'!H29,'名前'!$M$4:$M$50,0)))</f>
      </c>
      <c r="P29" s="57">
        <f>IF(J29="","",INDEX('名前'!$N$4:$N$50,MATCH('申込一覧'!J29,'名前'!$M$4:$M$50,0)))</f>
      </c>
      <c r="Q29" s="57">
        <f>IF(L29="","",INDEX('名前'!$N$4:$N$45,MATCH('申込一覧'!L29,'名前'!$M$4:$M$44,0)))</f>
      </c>
    </row>
    <row r="30" spans="1:17" ht="17.25" customHeight="1">
      <c r="A30" s="60">
        <v>12</v>
      </c>
      <c r="B30" s="69"/>
      <c r="C30" s="70"/>
      <c r="D30" s="64"/>
      <c r="E30" s="70"/>
      <c r="F30" s="65"/>
      <c r="G30" s="66"/>
      <c r="H30" s="71"/>
      <c r="I30" s="72"/>
      <c r="J30" s="87"/>
      <c r="K30" s="88"/>
      <c r="L30" s="87"/>
      <c r="M30" s="88"/>
      <c r="N30" s="56"/>
      <c r="O30" s="57">
        <f>IF('申込一覧'!H30="","",INDEX('名前'!$N$4:$N$50,MATCH('申込一覧'!H30,'名前'!$M$4:$M$50,0)))</f>
      </c>
      <c r="P30" s="57">
        <f>IF(J30="","",INDEX('名前'!$N$4:$N$50,MATCH('申込一覧'!J30,'名前'!$M$4:$M$50,0)))</f>
      </c>
      <c r="Q30" s="57">
        <f>IF(L30="","",INDEX('名前'!$N$4:$N$45,MATCH('申込一覧'!L30,'名前'!$M$4:$M$44,0)))</f>
      </c>
    </row>
    <row r="31" spans="1:17" ht="17.25" customHeight="1">
      <c r="A31" s="60">
        <v>13</v>
      </c>
      <c r="B31" s="69"/>
      <c r="C31" s="70"/>
      <c r="D31" s="64"/>
      <c r="E31" s="70"/>
      <c r="F31" s="65"/>
      <c r="G31" s="66"/>
      <c r="H31" s="71"/>
      <c r="I31" s="72"/>
      <c r="J31" s="87"/>
      <c r="K31" s="88"/>
      <c r="L31" s="87"/>
      <c r="M31" s="88"/>
      <c r="N31" s="56"/>
      <c r="O31" s="57">
        <f>IF('申込一覧'!H31="","",INDEX('名前'!$N$4:$N$50,MATCH('申込一覧'!H31,'名前'!$M$4:$M$50,0)))</f>
      </c>
      <c r="P31" s="57">
        <f>IF(J31="","",INDEX('名前'!$N$4:$N$50,MATCH('申込一覧'!J31,'名前'!$M$4:$M$50,0)))</f>
      </c>
      <c r="Q31" s="57">
        <f>IF(L31="","",INDEX('名前'!$N$4:$N$45,MATCH('申込一覧'!L31,'名前'!$M$4:$M$44,0)))</f>
      </c>
    </row>
    <row r="32" spans="1:17" ht="17.25" customHeight="1">
      <c r="A32" s="60">
        <v>14</v>
      </c>
      <c r="B32" s="69"/>
      <c r="C32" s="70"/>
      <c r="D32" s="64"/>
      <c r="E32" s="70"/>
      <c r="F32" s="65"/>
      <c r="G32" s="66"/>
      <c r="H32" s="71"/>
      <c r="I32" s="72"/>
      <c r="J32" s="87"/>
      <c r="K32" s="88"/>
      <c r="L32" s="87"/>
      <c r="M32" s="88"/>
      <c r="N32" s="56"/>
      <c r="O32" s="57">
        <f>IF('申込一覧'!H32="","",INDEX('名前'!$N$4:$N$50,MATCH('申込一覧'!H32,'名前'!$M$4:$M$50,0)))</f>
      </c>
      <c r="P32" s="57">
        <f>IF(J32="","",INDEX('名前'!$N$4:$N$50,MATCH('申込一覧'!J32,'名前'!$M$4:$M$50,0)))</f>
      </c>
      <c r="Q32" s="57">
        <f>IF(L32="","",INDEX('名前'!$N$4:$N$45,MATCH('申込一覧'!L32,'名前'!$M$4:$M$44,0)))</f>
      </c>
    </row>
    <row r="33" spans="1:17" ht="17.25" customHeight="1">
      <c r="A33" s="60">
        <v>15</v>
      </c>
      <c r="B33" s="69"/>
      <c r="C33" s="70"/>
      <c r="D33" s="64"/>
      <c r="E33" s="70"/>
      <c r="F33" s="65"/>
      <c r="G33" s="66"/>
      <c r="H33" s="71"/>
      <c r="I33" s="72"/>
      <c r="J33" s="87"/>
      <c r="K33" s="88"/>
      <c r="L33" s="87"/>
      <c r="M33" s="88"/>
      <c r="N33" s="56"/>
      <c r="O33" s="57">
        <f>IF('申込一覧'!H33="","",INDEX('名前'!$N$4:$N$50,MATCH('申込一覧'!H33,'名前'!$M$4:$M$50,0)))</f>
      </c>
      <c r="P33" s="57">
        <f>IF(J33="","",INDEX('名前'!$N$4:$N$50,MATCH('申込一覧'!J33,'名前'!$M$4:$M$50,0)))</f>
      </c>
      <c r="Q33" s="57">
        <f>IF(L33="","",INDEX('名前'!$N$4:$N$45,MATCH('申込一覧'!L33,'名前'!$M$4:$M$44,0)))</f>
      </c>
    </row>
    <row r="34" spans="1:17" ht="17.25" customHeight="1">
      <c r="A34" s="60">
        <v>16</v>
      </c>
      <c r="B34" s="69"/>
      <c r="C34" s="70"/>
      <c r="D34" s="64"/>
      <c r="E34" s="70"/>
      <c r="F34" s="65"/>
      <c r="G34" s="66"/>
      <c r="H34" s="71"/>
      <c r="I34" s="72"/>
      <c r="J34" s="87"/>
      <c r="K34" s="88"/>
      <c r="L34" s="87"/>
      <c r="M34" s="88"/>
      <c r="N34" s="56"/>
      <c r="O34" s="57">
        <f>IF('申込一覧'!H34="","",INDEX('名前'!$N$4:$N$50,MATCH('申込一覧'!H34,'名前'!$M$4:$M$50,0)))</f>
      </c>
      <c r="P34" s="57">
        <f>IF(J34="","",INDEX('名前'!$N$4:$N$50,MATCH('申込一覧'!J34,'名前'!$M$4:$M$50,0)))</f>
      </c>
      <c r="Q34" s="57">
        <f>IF(L34="","",INDEX('名前'!$N$4:$N$45,MATCH('申込一覧'!L34,'名前'!$M$4:$M$44,0)))</f>
      </c>
    </row>
    <row r="35" spans="1:17" ht="17.25" customHeight="1">
      <c r="A35" s="60">
        <v>17</v>
      </c>
      <c r="B35" s="69"/>
      <c r="C35" s="70"/>
      <c r="D35" s="64"/>
      <c r="E35" s="70"/>
      <c r="F35" s="65"/>
      <c r="G35" s="66"/>
      <c r="H35" s="71"/>
      <c r="I35" s="72"/>
      <c r="J35" s="87"/>
      <c r="K35" s="88"/>
      <c r="L35" s="87"/>
      <c r="M35" s="88"/>
      <c r="N35" s="56"/>
      <c r="O35" s="57">
        <f>IF('申込一覧'!H35="","",INDEX('名前'!$N$4:$N$50,MATCH('申込一覧'!H35,'名前'!$M$4:$M$50,0)))</f>
      </c>
      <c r="P35" s="57">
        <f>IF(J35="","",INDEX('名前'!$N$4:$N$50,MATCH('申込一覧'!J35,'名前'!$M$4:$M$50,0)))</f>
      </c>
      <c r="Q35" s="57">
        <f>IF(L35="","",INDEX('名前'!$N$4:$N$45,MATCH('申込一覧'!L35,'名前'!$M$4:$M$44,0)))</f>
      </c>
    </row>
    <row r="36" spans="1:17" ht="17.25" customHeight="1">
      <c r="A36" s="60">
        <v>18</v>
      </c>
      <c r="B36" s="70"/>
      <c r="C36" s="70"/>
      <c r="D36" s="64"/>
      <c r="E36" s="70"/>
      <c r="F36" s="65"/>
      <c r="G36" s="66"/>
      <c r="H36" s="71"/>
      <c r="I36" s="72"/>
      <c r="J36" s="87"/>
      <c r="K36" s="88"/>
      <c r="L36" s="87"/>
      <c r="M36" s="88"/>
      <c r="N36" s="56"/>
      <c r="O36" s="57">
        <f>IF('申込一覧'!H36="","",INDEX('名前'!$N$4:$N$50,MATCH('申込一覧'!H36,'名前'!$M$4:$M$50,0)))</f>
      </c>
      <c r="P36" s="57">
        <f>IF(J36="","",INDEX('名前'!$N$4:$N$50,MATCH('申込一覧'!J36,'名前'!$M$4:$M$50,0)))</f>
      </c>
      <c r="Q36" s="57">
        <f>IF(L36="","",INDEX('名前'!$N$4:$N$45,MATCH('申込一覧'!L36,'名前'!$M$4:$M$44,0)))</f>
      </c>
    </row>
    <row r="37" spans="1:17" ht="17.25" customHeight="1">
      <c r="A37" s="60">
        <v>19</v>
      </c>
      <c r="B37" s="69"/>
      <c r="C37" s="70"/>
      <c r="D37" s="64"/>
      <c r="E37" s="70"/>
      <c r="F37" s="65"/>
      <c r="G37" s="66"/>
      <c r="H37" s="71"/>
      <c r="I37" s="72"/>
      <c r="J37" s="87"/>
      <c r="K37" s="88"/>
      <c r="L37" s="87"/>
      <c r="M37" s="88"/>
      <c r="N37" s="56"/>
      <c r="O37" s="57">
        <f>IF('申込一覧'!H37="","",INDEX('名前'!$N$4:$N$50,MATCH('申込一覧'!H37,'名前'!$M$4:$M$50,0)))</f>
      </c>
      <c r="P37" s="57">
        <f>IF(J37="","",INDEX('名前'!$N$4:$N$50,MATCH('申込一覧'!J37,'名前'!$M$4:$M$50,0)))</f>
      </c>
      <c r="Q37" s="57">
        <f>IF(L37="","",INDEX('名前'!$N$4:$N$45,MATCH('申込一覧'!L37,'名前'!$M$4:$M$44,0)))</f>
      </c>
    </row>
    <row r="38" spans="1:17" ht="17.25" customHeight="1">
      <c r="A38" s="60">
        <v>20</v>
      </c>
      <c r="B38" s="69"/>
      <c r="C38" s="70"/>
      <c r="D38" s="64"/>
      <c r="E38" s="70"/>
      <c r="F38" s="65"/>
      <c r="G38" s="66"/>
      <c r="H38" s="71"/>
      <c r="I38" s="72"/>
      <c r="J38" s="87"/>
      <c r="K38" s="88"/>
      <c r="L38" s="87"/>
      <c r="M38" s="88"/>
      <c r="N38" s="56"/>
      <c r="O38" s="57">
        <f>IF('申込一覧'!H38="","",INDEX('名前'!$N$4:$N$50,MATCH('申込一覧'!H38,'名前'!$M$4:$M$50,0)))</f>
      </c>
      <c r="P38" s="57">
        <f>IF(J38="","",INDEX('名前'!$N$4:$N$50,MATCH('申込一覧'!J38,'名前'!$M$4:$M$50,0)))</f>
      </c>
      <c r="Q38" s="57">
        <f>IF(L38="","",INDEX('名前'!$N$4:$N$45,MATCH('申込一覧'!L38,'名前'!$M$4:$M$44,0)))</f>
      </c>
    </row>
    <row r="39" spans="1:17" ht="17.25" customHeight="1">
      <c r="A39" s="60">
        <v>21</v>
      </c>
      <c r="B39" s="69"/>
      <c r="C39" s="70"/>
      <c r="D39" s="64"/>
      <c r="E39" s="70"/>
      <c r="F39" s="65"/>
      <c r="G39" s="66"/>
      <c r="H39" s="71"/>
      <c r="I39" s="72"/>
      <c r="J39" s="87"/>
      <c r="K39" s="88"/>
      <c r="L39" s="87"/>
      <c r="M39" s="88"/>
      <c r="N39" s="56"/>
      <c r="O39" s="57">
        <f>IF('申込一覧'!H39="","",INDEX('名前'!$N$4:$N$50,MATCH('申込一覧'!H39,'名前'!$M$4:$M$50,0)))</f>
      </c>
      <c r="P39" s="57">
        <f>IF(J39="","",INDEX('名前'!$N$4:$N$50,MATCH('申込一覧'!J39,'名前'!$M$4:$M$50,0)))</f>
      </c>
      <c r="Q39" s="57">
        <f>IF(L39="","",INDEX('名前'!$N$4:$N$45,MATCH('申込一覧'!L39,'名前'!$M$4:$M$44,0)))</f>
      </c>
    </row>
    <row r="40" spans="1:17" ht="17.25" customHeight="1">
      <c r="A40" s="60">
        <v>22</v>
      </c>
      <c r="B40" s="69"/>
      <c r="C40" s="70"/>
      <c r="D40" s="64"/>
      <c r="E40" s="70"/>
      <c r="F40" s="65"/>
      <c r="G40" s="66"/>
      <c r="H40" s="71"/>
      <c r="I40" s="72"/>
      <c r="J40" s="87"/>
      <c r="K40" s="88"/>
      <c r="L40" s="87"/>
      <c r="M40" s="88"/>
      <c r="N40" s="56"/>
      <c r="O40" s="57">
        <f>IF('申込一覧'!H40="","",INDEX('名前'!$N$4:$N$50,MATCH('申込一覧'!H40,'名前'!$M$4:$M$50,0)))</f>
      </c>
      <c r="P40" s="57">
        <f>IF(J40="","",INDEX('名前'!$N$4:$N$50,MATCH('申込一覧'!J40,'名前'!$M$4:$M$50,0)))</f>
      </c>
      <c r="Q40" s="57">
        <f>IF(L40="","",INDEX('名前'!$N$4:$N$45,MATCH('申込一覧'!L40,'名前'!$M$4:$M$44,0)))</f>
      </c>
    </row>
    <row r="41" spans="1:17" ht="17.25" customHeight="1">
      <c r="A41" s="60">
        <v>23</v>
      </c>
      <c r="B41" s="69"/>
      <c r="C41" s="70"/>
      <c r="D41" s="64"/>
      <c r="E41" s="70"/>
      <c r="F41" s="65"/>
      <c r="G41" s="66"/>
      <c r="H41" s="71"/>
      <c r="I41" s="72"/>
      <c r="J41" s="87"/>
      <c r="K41" s="88"/>
      <c r="L41" s="87"/>
      <c r="M41" s="88"/>
      <c r="N41" s="56"/>
      <c r="O41" s="57">
        <f>IF('申込一覧'!H41="","",INDEX('名前'!$N$4:$N$50,MATCH('申込一覧'!H41,'名前'!$M$4:$M$50,0)))</f>
      </c>
      <c r="P41" s="57">
        <f>IF(J41="","",INDEX('名前'!$N$4:$N$50,MATCH('申込一覧'!J41,'名前'!$M$4:$M$50,0)))</f>
      </c>
      <c r="Q41" s="57">
        <f>IF(L41="","",INDEX('名前'!$N$4:$N$45,MATCH('申込一覧'!L41,'名前'!$M$4:$M$44,0)))</f>
      </c>
    </row>
    <row r="42" spans="1:17" ht="17.25" customHeight="1">
      <c r="A42" s="60">
        <v>24</v>
      </c>
      <c r="B42" s="69"/>
      <c r="C42" s="70"/>
      <c r="D42" s="64"/>
      <c r="E42" s="70"/>
      <c r="F42" s="65"/>
      <c r="G42" s="66"/>
      <c r="H42" s="71"/>
      <c r="I42" s="72"/>
      <c r="J42" s="87"/>
      <c r="K42" s="88"/>
      <c r="L42" s="87"/>
      <c r="M42" s="88"/>
      <c r="N42" s="56"/>
      <c r="O42" s="57">
        <f>IF('申込一覧'!H42="","",INDEX('名前'!$N$4:$N$50,MATCH('申込一覧'!H42,'名前'!$M$4:$M$50,0)))</f>
      </c>
      <c r="P42" s="57">
        <f>IF(J42="","",INDEX('名前'!$N$4:$N$50,MATCH('申込一覧'!J42,'名前'!$M$4:$M$50,0)))</f>
      </c>
      <c r="Q42" s="57">
        <f>IF(L42="","",INDEX('名前'!$N$4:$N$45,MATCH('申込一覧'!L42,'名前'!$M$4:$M$44,0)))</f>
      </c>
    </row>
    <row r="43" spans="1:17" ht="17.25" customHeight="1">
      <c r="A43" s="60">
        <v>25</v>
      </c>
      <c r="B43" s="69"/>
      <c r="C43" s="70"/>
      <c r="D43" s="64"/>
      <c r="E43" s="70"/>
      <c r="F43" s="65"/>
      <c r="G43" s="66"/>
      <c r="H43" s="71"/>
      <c r="I43" s="72"/>
      <c r="J43" s="87"/>
      <c r="K43" s="88"/>
      <c r="L43" s="87"/>
      <c r="M43" s="88"/>
      <c r="N43" s="56"/>
      <c r="O43" s="57">
        <f>IF('申込一覧'!H43="","",INDEX('名前'!$N$4:$N$50,MATCH('申込一覧'!H43,'名前'!$M$4:$M$50,0)))</f>
      </c>
      <c r="P43" s="57">
        <f>IF(J43="","",INDEX('名前'!$N$4:$N$50,MATCH('申込一覧'!J43,'名前'!$M$4:$M$50,0)))</f>
      </c>
      <c r="Q43" s="57">
        <f>IF(L43="","",INDEX('名前'!$N$4:$N$45,MATCH('申込一覧'!L43,'名前'!$M$4:$M$44,0)))</f>
      </c>
    </row>
    <row r="44" spans="1:17" ht="17.25" customHeight="1">
      <c r="A44" s="60">
        <v>26</v>
      </c>
      <c r="B44" s="69"/>
      <c r="C44" s="70"/>
      <c r="D44" s="64"/>
      <c r="E44" s="70"/>
      <c r="F44" s="65"/>
      <c r="G44" s="66"/>
      <c r="H44" s="71"/>
      <c r="I44" s="72"/>
      <c r="J44" s="87"/>
      <c r="K44" s="88"/>
      <c r="L44" s="87"/>
      <c r="M44" s="88"/>
      <c r="N44" s="56"/>
      <c r="O44" s="57">
        <f>IF('申込一覧'!H44="","",INDEX('名前'!$N$4:$N$50,MATCH('申込一覧'!H44,'名前'!$M$4:$M$50,0)))</f>
      </c>
      <c r="P44" s="57">
        <f>IF(J44="","",INDEX('名前'!$N$4:$N$50,MATCH('申込一覧'!J44,'名前'!$M$4:$M$50,0)))</f>
      </c>
      <c r="Q44" s="57">
        <f>IF(L44="","",INDEX('名前'!$N$4:$N$45,MATCH('申込一覧'!L44,'名前'!$M$4:$M$44,0)))</f>
      </c>
    </row>
    <row r="45" spans="1:17" ht="17.25" customHeight="1">
      <c r="A45" s="60">
        <v>27</v>
      </c>
      <c r="B45" s="69"/>
      <c r="C45" s="70"/>
      <c r="D45" s="64"/>
      <c r="E45" s="70"/>
      <c r="F45" s="65"/>
      <c r="G45" s="66"/>
      <c r="H45" s="71"/>
      <c r="I45" s="72"/>
      <c r="J45" s="87"/>
      <c r="K45" s="88"/>
      <c r="L45" s="87"/>
      <c r="M45" s="88"/>
      <c r="N45" s="56"/>
      <c r="O45" s="57">
        <f>IF('申込一覧'!H45="","",INDEX('名前'!$N$4:$N$50,MATCH('申込一覧'!H45,'名前'!$M$4:$M$50,0)))</f>
      </c>
      <c r="P45" s="57">
        <f>IF(J45="","",INDEX('名前'!$N$4:$N$50,MATCH('申込一覧'!J45,'名前'!$M$4:$M$50,0)))</f>
      </c>
      <c r="Q45" s="57">
        <f>IF(L45="","",INDEX('名前'!$N$4:$N$45,MATCH('申込一覧'!L45,'名前'!$M$4:$M$44,0)))</f>
      </c>
    </row>
    <row r="46" spans="1:17" ht="17.25" customHeight="1">
      <c r="A46" s="60">
        <v>28</v>
      </c>
      <c r="B46" s="69"/>
      <c r="C46" s="70"/>
      <c r="D46" s="64"/>
      <c r="E46" s="70"/>
      <c r="F46" s="65"/>
      <c r="G46" s="66"/>
      <c r="H46" s="71"/>
      <c r="I46" s="72"/>
      <c r="J46" s="87"/>
      <c r="K46" s="88"/>
      <c r="L46" s="87"/>
      <c r="M46" s="88"/>
      <c r="N46" s="56"/>
      <c r="O46" s="57">
        <f>IF('申込一覧'!H46="","",INDEX('名前'!$N$4:$N$50,MATCH('申込一覧'!H46,'名前'!$M$4:$M$50,0)))</f>
      </c>
      <c r="P46" s="57">
        <f>IF(J46="","",INDEX('名前'!$N$4:$N$50,MATCH('申込一覧'!J46,'名前'!$M$4:$M$50,0)))</f>
      </c>
      <c r="Q46" s="57">
        <f>IF(L46="","",INDEX('名前'!$N$4:$N$45,MATCH('申込一覧'!L46,'名前'!$M$4:$M$44,0)))</f>
      </c>
    </row>
    <row r="47" spans="1:17" ht="17.25" customHeight="1">
      <c r="A47" s="60">
        <v>29</v>
      </c>
      <c r="B47" s="69"/>
      <c r="C47" s="70"/>
      <c r="D47" s="64"/>
      <c r="E47" s="70"/>
      <c r="F47" s="65"/>
      <c r="G47" s="66"/>
      <c r="H47" s="71"/>
      <c r="I47" s="72"/>
      <c r="J47" s="87"/>
      <c r="K47" s="88"/>
      <c r="L47" s="87"/>
      <c r="M47" s="88"/>
      <c r="N47" s="56"/>
      <c r="O47" s="57">
        <f>IF('申込一覧'!H47="","",INDEX('名前'!$N$4:$N$50,MATCH('申込一覧'!H47,'名前'!$M$4:$M$50,0)))</f>
      </c>
      <c r="P47" s="57">
        <f>IF(J47="","",INDEX('名前'!$N$4:$N$50,MATCH('申込一覧'!J47,'名前'!$M$4:$M$50,0)))</f>
      </c>
      <c r="Q47" s="57">
        <f>IF(L47="","",INDEX('名前'!$N$4:$N$45,MATCH('申込一覧'!L47,'名前'!$M$4:$M$44,0)))</f>
      </c>
    </row>
    <row r="48" spans="1:17" ht="17.25" customHeight="1">
      <c r="A48" s="60">
        <v>30</v>
      </c>
      <c r="B48" s="69"/>
      <c r="C48" s="70"/>
      <c r="D48" s="64"/>
      <c r="E48" s="70"/>
      <c r="F48" s="65"/>
      <c r="G48" s="66"/>
      <c r="H48" s="71"/>
      <c r="I48" s="72"/>
      <c r="J48" s="87"/>
      <c r="K48" s="88"/>
      <c r="L48" s="87"/>
      <c r="M48" s="88"/>
      <c r="N48" s="56"/>
      <c r="O48" s="57">
        <f>IF('申込一覧'!H48="","",INDEX('名前'!$N$4:$N$50,MATCH('申込一覧'!H48,'名前'!$M$4:$M$50,0)))</f>
      </c>
      <c r="P48" s="57">
        <f>IF(J48="","",INDEX('名前'!$N$4:$N$50,MATCH('申込一覧'!J48,'名前'!$M$4:$M$50,0)))</f>
      </c>
      <c r="Q48" s="57">
        <f>IF(L48="","",INDEX('名前'!$N$4:$N$45,MATCH('申込一覧'!L48,'名前'!$M$4:$M$44,0)))</f>
      </c>
    </row>
    <row r="49" spans="1:17" ht="17.25" customHeight="1">
      <c r="A49" s="60">
        <v>31</v>
      </c>
      <c r="B49" s="69"/>
      <c r="C49" s="70"/>
      <c r="D49" s="64"/>
      <c r="E49" s="70"/>
      <c r="F49" s="65"/>
      <c r="G49" s="66"/>
      <c r="H49" s="71"/>
      <c r="I49" s="72"/>
      <c r="J49" s="87"/>
      <c r="K49" s="88"/>
      <c r="L49" s="87"/>
      <c r="M49" s="88"/>
      <c r="N49" s="56"/>
      <c r="O49" s="57">
        <f>IF('申込一覧'!H49="","",INDEX('名前'!$N$4:$N$50,MATCH('申込一覧'!H49,'名前'!$M$4:$M$50,0)))</f>
      </c>
      <c r="P49" s="57">
        <f>IF(J49="","",INDEX('名前'!$N$4:$N$50,MATCH('申込一覧'!J49,'名前'!$M$4:$M$50,0)))</f>
      </c>
      <c r="Q49" s="57">
        <f>IF(L49="","",INDEX('名前'!$N$4:$N$45,MATCH('申込一覧'!L49,'名前'!$M$4:$M$44,0)))</f>
      </c>
    </row>
    <row r="50" spans="1:17" ht="17.25" customHeight="1">
      <c r="A50" s="60">
        <v>32</v>
      </c>
      <c r="B50" s="69"/>
      <c r="C50" s="70"/>
      <c r="D50" s="64"/>
      <c r="E50" s="70"/>
      <c r="F50" s="65"/>
      <c r="G50" s="66"/>
      <c r="H50" s="71"/>
      <c r="I50" s="72"/>
      <c r="J50" s="87"/>
      <c r="K50" s="88"/>
      <c r="L50" s="87"/>
      <c r="M50" s="88"/>
      <c r="N50" s="56"/>
      <c r="O50" s="57">
        <f>IF('申込一覧'!H50="","",INDEX('名前'!$N$4:$N$50,MATCH('申込一覧'!H50,'名前'!$M$4:$M$50,0)))</f>
      </c>
      <c r="P50" s="57">
        <f>IF(J50="","",INDEX('名前'!$N$4:$N$50,MATCH('申込一覧'!J50,'名前'!$M$4:$M$50,0)))</f>
      </c>
      <c r="Q50" s="57">
        <f>IF(L50="","",INDEX('名前'!$N$4:$N$45,MATCH('申込一覧'!L50,'名前'!$M$4:$M$44,0)))</f>
      </c>
    </row>
    <row r="51" spans="1:17" ht="17.25" customHeight="1">
      <c r="A51" s="60">
        <v>33</v>
      </c>
      <c r="B51" s="69"/>
      <c r="C51" s="70"/>
      <c r="D51" s="64"/>
      <c r="E51" s="70"/>
      <c r="F51" s="65"/>
      <c r="G51" s="66"/>
      <c r="H51" s="71"/>
      <c r="I51" s="72"/>
      <c r="J51" s="87"/>
      <c r="K51" s="88"/>
      <c r="L51" s="87"/>
      <c r="M51" s="88"/>
      <c r="N51" s="56"/>
      <c r="O51" s="57">
        <f>IF('申込一覧'!H51="","",INDEX('名前'!$N$4:$N$50,MATCH('申込一覧'!H51,'名前'!$M$4:$M$50,0)))</f>
      </c>
      <c r="P51" s="57">
        <f>IF(J51="","",INDEX('名前'!$N$4:$N$50,MATCH('申込一覧'!J51,'名前'!$M$4:$M$50,0)))</f>
      </c>
      <c r="Q51" s="57">
        <f>IF(L51="","",INDEX('名前'!$N$4:$N$45,MATCH('申込一覧'!L51,'名前'!$M$4:$M$44,0)))</f>
      </c>
    </row>
    <row r="52" spans="1:17" ht="17.25" customHeight="1">
      <c r="A52" s="60">
        <v>34</v>
      </c>
      <c r="B52" s="69"/>
      <c r="C52" s="70"/>
      <c r="D52" s="64"/>
      <c r="E52" s="70"/>
      <c r="F52" s="65"/>
      <c r="G52" s="66"/>
      <c r="H52" s="71"/>
      <c r="I52" s="72"/>
      <c r="J52" s="87"/>
      <c r="K52" s="88"/>
      <c r="L52" s="87"/>
      <c r="M52" s="88"/>
      <c r="N52" s="56"/>
      <c r="O52" s="57">
        <f>IF('申込一覧'!H52="","",INDEX('名前'!$N$4:$N$50,MATCH('申込一覧'!H52,'名前'!$M$4:$M$50,0)))</f>
      </c>
      <c r="P52" s="57">
        <f>IF(J52="","",INDEX('名前'!$N$4:$N$50,MATCH('申込一覧'!J52,'名前'!$M$4:$M$50,0)))</f>
      </c>
      <c r="Q52" s="57">
        <f>IF(L52="","",INDEX('名前'!$N$4:$N$45,MATCH('申込一覧'!L52,'名前'!$M$4:$M$44,0)))</f>
      </c>
    </row>
    <row r="53" spans="1:17" ht="17.25" customHeight="1">
      <c r="A53" s="60">
        <v>35</v>
      </c>
      <c r="B53" s="69"/>
      <c r="C53" s="70"/>
      <c r="D53" s="64"/>
      <c r="E53" s="70"/>
      <c r="F53" s="65"/>
      <c r="G53" s="66"/>
      <c r="H53" s="71"/>
      <c r="I53" s="72"/>
      <c r="J53" s="87"/>
      <c r="K53" s="88"/>
      <c r="L53" s="87"/>
      <c r="M53" s="88"/>
      <c r="N53" s="56"/>
      <c r="O53" s="57">
        <f>IF('申込一覧'!H53="","",INDEX('名前'!$N$4:$N$50,MATCH('申込一覧'!H53,'名前'!$M$4:$M$50,0)))</f>
      </c>
      <c r="P53" s="57">
        <f>IF(J53="","",INDEX('名前'!$N$4:$N$50,MATCH('申込一覧'!J53,'名前'!$M$4:$M$50,0)))</f>
      </c>
      <c r="Q53" s="57">
        <f>IF(L53="","",INDEX('名前'!$N$4:$N$45,MATCH('申込一覧'!L53,'名前'!$M$4:$M$44,0)))</f>
      </c>
    </row>
    <row r="54" spans="1:17" ht="17.25" customHeight="1">
      <c r="A54" s="60">
        <v>36</v>
      </c>
      <c r="B54" s="69"/>
      <c r="C54" s="70"/>
      <c r="D54" s="64"/>
      <c r="E54" s="70"/>
      <c r="F54" s="65"/>
      <c r="G54" s="66"/>
      <c r="H54" s="71"/>
      <c r="I54" s="72"/>
      <c r="J54" s="87"/>
      <c r="K54" s="88"/>
      <c r="L54" s="87"/>
      <c r="M54" s="88"/>
      <c r="N54" s="56"/>
      <c r="O54" s="57">
        <f>IF('申込一覧'!H54="","",INDEX('名前'!$N$4:$N$50,MATCH('申込一覧'!H54,'名前'!$M$4:$M$50,0)))</f>
      </c>
      <c r="P54" s="57">
        <f>IF(J54="","",INDEX('名前'!$N$4:$N$50,MATCH('申込一覧'!J54,'名前'!$M$4:$M$50,0)))</f>
      </c>
      <c r="Q54" s="57">
        <f>IF(L54="","",INDEX('名前'!$N$4:$N$45,MATCH('申込一覧'!L54,'名前'!$M$4:$M$44,0)))</f>
      </c>
    </row>
    <row r="55" spans="1:17" ht="17.25" customHeight="1">
      <c r="A55" s="60">
        <v>37</v>
      </c>
      <c r="B55" s="69"/>
      <c r="C55" s="70"/>
      <c r="D55" s="64"/>
      <c r="E55" s="70"/>
      <c r="F55" s="65"/>
      <c r="G55" s="66"/>
      <c r="H55" s="71"/>
      <c r="I55" s="72"/>
      <c r="J55" s="87"/>
      <c r="K55" s="88"/>
      <c r="L55" s="87"/>
      <c r="M55" s="88"/>
      <c r="N55" s="56"/>
      <c r="O55" s="57">
        <f>IF('申込一覧'!H55="","",INDEX('名前'!$N$4:$N$50,MATCH('申込一覧'!H55,'名前'!$M$4:$M$50,0)))</f>
      </c>
      <c r="P55" s="57">
        <f>IF(J55="","",INDEX('名前'!$N$4:$N$50,MATCH('申込一覧'!J55,'名前'!$M$4:$M$50,0)))</f>
      </c>
      <c r="Q55" s="57">
        <f>IF(L55="","",INDEX('名前'!$N$4:$N$45,MATCH('申込一覧'!L55,'名前'!$M$4:$M$44,0)))</f>
      </c>
    </row>
    <row r="56" spans="1:17" ht="17.25" customHeight="1">
      <c r="A56" s="60">
        <v>38</v>
      </c>
      <c r="B56" s="69"/>
      <c r="C56" s="70"/>
      <c r="D56" s="64"/>
      <c r="E56" s="70"/>
      <c r="F56" s="65"/>
      <c r="G56" s="66"/>
      <c r="H56" s="71"/>
      <c r="I56" s="72"/>
      <c r="J56" s="87"/>
      <c r="K56" s="88"/>
      <c r="L56" s="87"/>
      <c r="M56" s="88"/>
      <c r="N56" s="56"/>
      <c r="O56" s="57">
        <f>IF('申込一覧'!H56="","",INDEX('名前'!$N$4:$N$50,MATCH('申込一覧'!H56,'名前'!$M$4:$M$50,0)))</f>
      </c>
      <c r="P56" s="57">
        <f>IF(J56="","",INDEX('名前'!$N$4:$N$50,MATCH('申込一覧'!J56,'名前'!$M$4:$M$50,0)))</f>
      </c>
      <c r="Q56" s="57">
        <f>IF(L56="","",INDEX('名前'!$N$4:$N$45,MATCH('申込一覧'!L56,'名前'!$M$4:$M$44,0)))</f>
      </c>
    </row>
    <row r="57" spans="1:17" ht="17.25" customHeight="1">
      <c r="A57" s="60">
        <v>39</v>
      </c>
      <c r="B57" s="69"/>
      <c r="C57" s="70"/>
      <c r="D57" s="64"/>
      <c r="E57" s="70"/>
      <c r="F57" s="65"/>
      <c r="G57" s="66"/>
      <c r="H57" s="71"/>
      <c r="I57" s="72"/>
      <c r="J57" s="87"/>
      <c r="K57" s="88"/>
      <c r="L57" s="87"/>
      <c r="M57" s="88"/>
      <c r="N57" s="56"/>
      <c r="O57" s="57">
        <f>IF('申込一覧'!H57="","",INDEX('名前'!$N$4:$N$50,MATCH('申込一覧'!H57,'名前'!$M$4:$M$50,0)))</f>
      </c>
      <c r="P57" s="57">
        <f>IF(J57="","",INDEX('名前'!$N$4:$N$50,MATCH('申込一覧'!J57,'名前'!$M$4:$M$50,0)))</f>
      </c>
      <c r="Q57" s="57">
        <f>IF(L57="","",INDEX('名前'!$N$4:$N$45,MATCH('申込一覧'!L57,'名前'!$M$4:$M$44,0)))</f>
      </c>
    </row>
    <row r="58" spans="1:17" ht="17.25" customHeight="1">
      <c r="A58" s="60">
        <v>40</v>
      </c>
      <c r="B58" s="69"/>
      <c r="C58" s="70"/>
      <c r="D58" s="64"/>
      <c r="E58" s="70"/>
      <c r="F58" s="65"/>
      <c r="G58" s="66"/>
      <c r="H58" s="71"/>
      <c r="I58" s="72"/>
      <c r="J58" s="87"/>
      <c r="K58" s="88"/>
      <c r="L58" s="87"/>
      <c r="M58" s="88"/>
      <c r="N58" s="56"/>
      <c r="O58" s="57">
        <f>IF('申込一覧'!H58="","",INDEX('名前'!$N$4:$N$50,MATCH('申込一覧'!H58,'名前'!$M$4:$M$50,0)))</f>
      </c>
      <c r="P58" s="57">
        <f>IF(J58="","",INDEX('名前'!$N$4:$N$50,MATCH('申込一覧'!J58,'名前'!$M$4:$M$50,0)))</f>
      </c>
      <c r="Q58" s="57">
        <f>IF(L58="","",INDEX('名前'!$N$4:$N$45,MATCH('申込一覧'!L58,'名前'!$M$4:$M$44,0)))</f>
      </c>
    </row>
    <row r="59" spans="1:17" ht="17.25" customHeight="1">
      <c r="A59" s="60">
        <v>41</v>
      </c>
      <c r="B59" s="69"/>
      <c r="C59" s="70"/>
      <c r="D59" s="64"/>
      <c r="E59" s="70"/>
      <c r="F59" s="65"/>
      <c r="G59" s="66"/>
      <c r="H59" s="71"/>
      <c r="I59" s="72"/>
      <c r="J59" s="87"/>
      <c r="K59" s="88"/>
      <c r="L59" s="87"/>
      <c r="M59" s="88"/>
      <c r="N59" s="56"/>
      <c r="O59" s="57">
        <f>IF('申込一覧'!H59="","",INDEX('名前'!$N$4:$N$50,MATCH('申込一覧'!H59,'名前'!$M$4:$M$50,0)))</f>
      </c>
      <c r="P59" s="57">
        <f>IF(J59="","",INDEX('名前'!$N$4:$N$50,MATCH('申込一覧'!J59,'名前'!$M$4:$M$50,0)))</f>
      </c>
      <c r="Q59" s="57">
        <f>IF(L59="","",INDEX('名前'!$N$4:$N$45,MATCH('申込一覧'!L59,'名前'!$M$4:$M$44,0)))</f>
      </c>
    </row>
    <row r="60" spans="1:17" ht="17.25" customHeight="1">
      <c r="A60" s="60">
        <v>42</v>
      </c>
      <c r="B60" s="69"/>
      <c r="C60" s="70"/>
      <c r="D60" s="64"/>
      <c r="E60" s="70"/>
      <c r="F60" s="65"/>
      <c r="G60" s="66"/>
      <c r="H60" s="71"/>
      <c r="I60" s="72"/>
      <c r="J60" s="87"/>
      <c r="K60" s="88"/>
      <c r="L60" s="87"/>
      <c r="M60" s="88"/>
      <c r="N60" s="56"/>
      <c r="O60" s="57">
        <f>IF('申込一覧'!H60="","",INDEX('名前'!$N$4:$N$50,MATCH('申込一覧'!H60,'名前'!$M$4:$M$50,0)))</f>
      </c>
      <c r="P60" s="57">
        <f>IF(J60="","",INDEX('名前'!$N$4:$N$50,MATCH('申込一覧'!J60,'名前'!$M$4:$M$50,0)))</f>
      </c>
      <c r="Q60" s="57">
        <f>IF(L60="","",INDEX('名前'!$N$4:$N$45,MATCH('申込一覧'!L60,'名前'!$M$4:$M$44,0)))</f>
      </c>
    </row>
    <row r="61" spans="1:17" ht="17.25" customHeight="1">
      <c r="A61" s="60">
        <v>43</v>
      </c>
      <c r="B61" s="69"/>
      <c r="C61" s="70"/>
      <c r="D61" s="64"/>
      <c r="E61" s="70"/>
      <c r="F61" s="65"/>
      <c r="G61" s="66"/>
      <c r="H61" s="71"/>
      <c r="I61" s="72"/>
      <c r="J61" s="87"/>
      <c r="K61" s="88"/>
      <c r="L61" s="87"/>
      <c r="M61" s="88"/>
      <c r="N61" s="56"/>
      <c r="O61" s="57">
        <f>IF('申込一覧'!H61="","",INDEX('名前'!$N$4:$N$50,MATCH('申込一覧'!H61,'名前'!$M$4:$M$50,0)))</f>
      </c>
      <c r="P61" s="57">
        <f>IF(J61="","",INDEX('名前'!$N$4:$N$50,MATCH('申込一覧'!J61,'名前'!$M$4:$M$50,0)))</f>
      </c>
      <c r="Q61" s="57">
        <f>IF(L61="","",INDEX('名前'!$N$4:$N$45,MATCH('申込一覧'!L61,'名前'!$M$4:$M$44,0)))</f>
      </c>
    </row>
    <row r="62" spans="1:17" ht="17.25" customHeight="1">
      <c r="A62" s="60">
        <v>44</v>
      </c>
      <c r="B62" s="69"/>
      <c r="C62" s="70"/>
      <c r="D62" s="64"/>
      <c r="E62" s="70"/>
      <c r="F62" s="65"/>
      <c r="G62" s="66"/>
      <c r="H62" s="71"/>
      <c r="I62" s="72"/>
      <c r="J62" s="87"/>
      <c r="K62" s="88"/>
      <c r="L62" s="87"/>
      <c r="M62" s="88"/>
      <c r="N62" s="56"/>
      <c r="O62" s="57">
        <f>IF('申込一覧'!H62="","",INDEX('名前'!$N$4:$N$50,MATCH('申込一覧'!H62,'名前'!$M$4:$M$50,0)))</f>
      </c>
      <c r="P62" s="57">
        <f>IF(J62="","",INDEX('名前'!$N$4:$N$50,MATCH('申込一覧'!J62,'名前'!$M$4:$M$50,0)))</f>
      </c>
      <c r="Q62" s="57">
        <f>IF(L62="","",INDEX('名前'!$N$4:$N$45,MATCH('申込一覧'!L62,'名前'!$M$4:$M$44,0)))</f>
      </c>
    </row>
    <row r="63" spans="1:17" ht="17.25" customHeight="1">
      <c r="A63" s="60">
        <v>45</v>
      </c>
      <c r="B63" s="69"/>
      <c r="C63" s="70"/>
      <c r="D63" s="64"/>
      <c r="E63" s="70"/>
      <c r="F63" s="65"/>
      <c r="G63" s="66"/>
      <c r="H63" s="71"/>
      <c r="I63" s="72"/>
      <c r="J63" s="87"/>
      <c r="K63" s="88"/>
      <c r="L63" s="87"/>
      <c r="M63" s="88"/>
      <c r="N63" s="56"/>
      <c r="O63" s="57">
        <f>IF('申込一覧'!H63="","",INDEX('名前'!$N$4:$N$50,MATCH('申込一覧'!H63,'名前'!$M$4:$M$50,0)))</f>
      </c>
      <c r="P63" s="57">
        <f>IF(J63="","",INDEX('名前'!$N$4:$N$50,MATCH('申込一覧'!J63,'名前'!$M$4:$M$50,0)))</f>
      </c>
      <c r="Q63" s="57">
        <f>IF(L63="","",INDEX('名前'!$N$4:$N$45,MATCH('申込一覧'!L63,'名前'!$M$4:$M$44,0)))</f>
      </c>
    </row>
    <row r="64" spans="1:17" ht="17.25" customHeight="1">
      <c r="A64" s="60">
        <v>46</v>
      </c>
      <c r="B64" s="69"/>
      <c r="C64" s="70"/>
      <c r="D64" s="64"/>
      <c r="E64" s="70"/>
      <c r="F64" s="65"/>
      <c r="G64" s="66"/>
      <c r="H64" s="71"/>
      <c r="I64" s="72"/>
      <c r="J64" s="87"/>
      <c r="K64" s="88"/>
      <c r="L64" s="87"/>
      <c r="M64" s="88"/>
      <c r="N64" s="56"/>
      <c r="O64" s="57">
        <f>IF('申込一覧'!H64="","",INDEX('名前'!$N$4:$N$50,MATCH('申込一覧'!H64,'名前'!$M$4:$M$50,0)))</f>
      </c>
      <c r="P64" s="57">
        <f>IF(J64="","",INDEX('名前'!$N$4:$N$50,MATCH('申込一覧'!J64,'名前'!$M$4:$M$50,0)))</f>
      </c>
      <c r="Q64" s="57">
        <f>IF(L64="","",INDEX('名前'!$N$4:$N$45,MATCH('申込一覧'!L64,'名前'!$M$4:$M$44,0)))</f>
      </c>
    </row>
    <row r="65" spans="1:17" ht="17.25" customHeight="1">
      <c r="A65" s="60">
        <v>47</v>
      </c>
      <c r="B65" s="69"/>
      <c r="C65" s="70"/>
      <c r="D65" s="64"/>
      <c r="E65" s="70"/>
      <c r="F65" s="65"/>
      <c r="G65" s="66"/>
      <c r="H65" s="71"/>
      <c r="I65" s="72"/>
      <c r="J65" s="87"/>
      <c r="K65" s="88"/>
      <c r="L65" s="87"/>
      <c r="M65" s="88"/>
      <c r="N65" s="56"/>
      <c r="O65" s="57">
        <f>IF('申込一覧'!H65="","",INDEX('名前'!$N$4:$N$50,MATCH('申込一覧'!H65,'名前'!$M$4:$M$50,0)))</f>
      </c>
      <c r="P65" s="57">
        <f>IF(J65="","",INDEX('名前'!$N$4:$N$50,MATCH('申込一覧'!J65,'名前'!$M$4:$M$50,0)))</f>
      </c>
      <c r="Q65" s="57">
        <f>IF(L65="","",INDEX('名前'!$N$4:$N$45,MATCH('申込一覧'!L65,'名前'!$M$4:$M$44,0)))</f>
      </c>
    </row>
    <row r="66" spans="1:17" ht="17.25" customHeight="1">
      <c r="A66" s="60">
        <v>48</v>
      </c>
      <c r="B66" s="69"/>
      <c r="C66" s="70"/>
      <c r="D66" s="64"/>
      <c r="E66" s="70"/>
      <c r="F66" s="65"/>
      <c r="G66" s="66"/>
      <c r="H66" s="71"/>
      <c r="I66" s="72"/>
      <c r="J66" s="87"/>
      <c r="K66" s="88"/>
      <c r="L66" s="87"/>
      <c r="M66" s="88"/>
      <c r="N66" s="56"/>
      <c r="O66" s="57">
        <f>IF('申込一覧'!H66="","",INDEX('名前'!$N$4:$N$50,MATCH('申込一覧'!H66,'名前'!$M$4:$M$50,0)))</f>
      </c>
      <c r="P66" s="57">
        <f>IF(J66="","",INDEX('名前'!$N$4:$N$50,MATCH('申込一覧'!J66,'名前'!$M$4:$M$50,0)))</f>
      </c>
      <c r="Q66" s="57">
        <f>IF(L66="","",INDEX('名前'!$N$4:$N$45,MATCH('申込一覧'!L66,'名前'!$M$4:$M$44,0)))</f>
      </c>
    </row>
    <row r="67" spans="1:17" ht="17.25" customHeight="1">
      <c r="A67" s="60">
        <v>49</v>
      </c>
      <c r="B67" s="69"/>
      <c r="C67" s="70"/>
      <c r="D67" s="64"/>
      <c r="E67" s="70"/>
      <c r="F67" s="65"/>
      <c r="G67" s="66"/>
      <c r="H67" s="71"/>
      <c r="I67" s="72"/>
      <c r="J67" s="87"/>
      <c r="K67" s="88"/>
      <c r="L67" s="87"/>
      <c r="M67" s="88"/>
      <c r="N67" s="56"/>
      <c r="O67" s="57">
        <f>IF('申込一覧'!H67="","",INDEX('名前'!$N$4:$N$50,MATCH('申込一覧'!H67,'名前'!$M$4:$M$50,0)))</f>
      </c>
      <c r="P67" s="57">
        <f>IF(J67="","",INDEX('名前'!$N$4:$N$50,MATCH('申込一覧'!J67,'名前'!$M$4:$M$50,0)))</f>
      </c>
      <c r="Q67" s="57">
        <f>IF(L67="","",INDEX('名前'!$N$4:$N$45,MATCH('申込一覧'!L67,'名前'!$M$4:$M$44,0)))</f>
      </c>
    </row>
    <row r="68" spans="1:17" ht="17.25" customHeight="1">
      <c r="A68" s="60">
        <v>50</v>
      </c>
      <c r="B68" s="69"/>
      <c r="C68" s="70"/>
      <c r="D68" s="64"/>
      <c r="E68" s="70"/>
      <c r="F68" s="65"/>
      <c r="G68" s="66"/>
      <c r="H68" s="71"/>
      <c r="I68" s="72"/>
      <c r="J68" s="87"/>
      <c r="K68" s="88"/>
      <c r="L68" s="87"/>
      <c r="M68" s="88"/>
      <c r="N68" s="56"/>
      <c r="O68" s="57">
        <f>IF('申込一覧'!H68="","",INDEX('名前'!$N$4:$N$50,MATCH('申込一覧'!H68,'名前'!$M$4:$M$50,0)))</f>
      </c>
      <c r="P68" s="57">
        <f>IF(J68="","",INDEX('名前'!$N$4:$N$50,MATCH('申込一覧'!J68,'名前'!$M$4:$M$50,0)))</f>
      </c>
      <c r="Q68" s="57">
        <f>IF(L68="","",INDEX('名前'!$N$4:$N$45,MATCH('申込一覧'!L68,'名前'!$M$4:$M$44,0)))</f>
      </c>
    </row>
    <row r="69" spans="1:17" ht="17.25" customHeight="1">
      <c r="A69" s="60">
        <v>51</v>
      </c>
      <c r="B69" s="69"/>
      <c r="C69" s="70"/>
      <c r="D69" s="64"/>
      <c r="E69" s="70"/>
      <c r="F69" s="65"/>
      <c r="G69" s="66"/>
      <c r="H69" s="71"/>
      <c r="I69" s="72"/>
      <c r="J69" s="87"/>
      <c r="K69" s="88"/>
      <c r="L69" s="87"/>
      <c r="M69" s="88"/>
      <c r="N69" s="56"/>
      <c r="O69" s="57">
        <f>IF('申込一覧'!H69="","",INDEX('名前'!$N$4:$N$50,MATCH('申込一覧'!H69,'名前'!$M$4:$M$50,0)))</f>
      </c>
      <c r="P69" s="57">
        <f>IF(J69="","",INDEX('名前'!$N$4:$N$50,MATCH('申込一覧'!J69,'名前'!$M$4:$M$50,0)))</f>
      </c>
      <c r="Q69" s="57">
        <f>IF(L69="","",INDEX('名前'!$N$4:$N$45,MATCH('申込一覧'!L69,'名前'!$M$4:$M$44,0)))</f>
      </c>
    </row>
    <row r="70" spans="1:17" ht="17.25" customHeight="1">
      <c r="A70" s="60">
        <v>52</v>
      </c>
      <c r="B70" s="69"/>
      <c r="C70" s="70"/>
      <c r="D70" s="64"/>
      <c r="E70" s="70"/>
      <c r="F70" s="65"/>
      <c r="G70" s="66"/>
      <c r="H70" s="71"/>
      <c r="I70" s="72"/>
      <c r="J70" s="87"/>
      <c r="K70" s="88"/>
      <c r="L70" s="87"/>
      <c r="M70" s="88"/>
      <c r="N70" s="56"/>
      <c r="O70" s="57">
        <f>IF('申込一覧'!H70="","",INDEX('名前'!$N$4:$N$50,MATCH('申込一覧'!H70,'名前'!$M$4:$M$50,0)))</f>
      </c>
      <c r="P70" s="57">
        <f>IF(J70="","",INDEX('名前'!$N$4:$N$50,MATCH('申込一覧'!J70,'名前'!$M$4:$M$50,0)))</f>
      </c>
      <c r="Q70" s="57">
        <f>IF(L70="","",INDEX('名前'!$N$4:$N$45,MATCH('申込一覧'!L70,'名前'!$M$4:$M$44,0)))</f>
      </c>
    </row>
    <row r="71" spans="1:17" ht="17.25" customHeight="1">
      <c r="A71" s="60">
        <v>53</v>
      </c>
      <c r="B71" s="69"/>
      <c r="C71" s="70"/>
      <c r="D71" s="64"/>
      <c r="E71" s="70"/>
      <c r="F71" s="65"/>
      <c r="G71" s="66"/>
      <c r="H71" s="71"/>
      <c r="I71" s="72"/>
      <c r="J71" s="87"/>
      <c r="K71" s="88"/>
      <c r="L71" s="87"/>
      <c r="M71" s="88"/>
      <c r="N71" s="56"/>
      <c r="O71" s="57">
        <f>IF('申込一覧'!H71="","",INDEX('名前'!$N$4:$N$50,MATCH('申込一覧'!H71,'名前'!$M$4:$M$50,0)))</f>
      </c>
      <c r="P71" s="57">
        <f>IF(J71="","",INDEX('名前'!$N$4:$N$50,MATCH('申込一覧'!J71,'名前'!$M$4:$M$50,0)))</f>
      </c>
      <c r="Q71" s="57">
        <f>IF(L71="","",INDEX('名前'!$N$4:$N$45,MATCH('申込一覧'!L71,'名前'!$M$4:$M$44,0)))</f>
      </c>
    </row>
    <row r="72" spans="1:17" ht="17.25" customHeight="1">
      <c r="A72" s="60">
        <v>54</v>
      </c>
      <c r="B72" s="69"/>
      <c r="C72" s="70"/>
      <c r="D72" s="64"/>
      <c r="E72" s="70"/>
      <c r="F72" s="65"/>
      <c r="G72" s="66"/>
      <c r="H72" s="71"/>
      <c r="I72" s="72"/>
      <c r="J72" s="87"/>
      <c r="K72" s="88"/>
      <c r="L72" s="87"/>
      <c r="M72" s="88"/>
      <c r="N72" s="56"/>
      <c r="O72" s="57">
        <f>IF('申込一覧'!H72="","",INDEX('名前'!$N$4:$N$50,MATCH('申込一覧'!H72,'名前'!$M$4:$M$50,0)))</f>
      </c>
      <c r="P72" s="57">
        <f>IF(J72="","",INDEX('名前'!$N$4:$N$50,MATCH('申込一覧'!J72,'名前'!$M$4:$M$50,0)))</f>
      </c>
      <c r="Q72" s="57">
        <f>IF(L72="","",INDEX('名前'!$N$4:$N$45,MATCH('申込一覧'!L72,'名前'!$M$4:$M$44,0)))</f>
      </c>
    </row>
    <row r="73" spans="1:17" ht="17.25" customHeight="1">
      <c r="A73" s="60">
        <v>55</v>
      </c>
      <c r="B73" s="69"/>
      <c r="C73" s="70"/>
      <c r="D73" s="64"/>
      <c r="E73" s="70"/>
      <c r="F73" s="65"/>
      <c r="G73" s="66"/>
      <c r="H73" s="71"/>
      <c r="I73" s="72"/>
      <c r="J73" s="87"/>
      <c r="K73" s="88"/>
      <c r="L73" s="87"/>
      <c r="M73" s="88"/>
      <c r="N73" s="56"/>
      <c r="O73" s="57">
        <f>IF('申込一覧'!H73="","",INDEX('名前'!$N$4:$N$50,MATCH('申込一覧'!H73,'名前'!$M$4:$M$50,0)))</f>
      </c>
      <c r="P73" s="57">
        <f>IF(J73="","",INDEX('名前'!$N$4:$N$50,MATCH('申込一覧'!J73,'名前'!$M$4:$M$50,0)))</f>
      </c>
      <c r="Q73" s="57">
        <f>IF(L73="","",INDEX('名前'!$N$4:$N$45,MATCH('申込一覧'!L73,'名前'!$M$4:$M$44,0)))</f>
      </c>
    </row>
    <row r="74" spans="1:17" ht="17.25" customHeight="1">
      <c r="A74" s="60">
        <v>56</v>
      </c>
      <c r="B74" s="69"/>
      <c r="C74" s="70"/>
      <c r="D74" s="64"/>
      <c r="E74" s="70"/>
      <c r="F74" s="65"/>
      <c r="G74" s="66"/>
      <c r="H74" s="71"/>
      <c r="I74" s="72"/>
      <c r="J74" s="87"/>
      <c r="K74" s="88"/>
      <c r="L74" s="87"/>
      <c r="M74" s="88"/>
      <c r="N74" s="56"/>
      <c r="O74" s="57">
        <f>IF('申込一覧'!H74="","",INDEX('名前'!$N$4:$N$50,MATCH('申込一覧'!H74,'名前'!$M$4:$M$50,0)))</f>
      </c>
      <c r="P74" s="57">
        <f>IF(J74="","",INDEX('名前'!$N$4:$N$50,MATCH('申込一覧'!J74,'名前'!$M$4:$M$50,0)))</f>
      </c>
      <c r="Q74" s="57">
        <f>IF(L74="","",INDEX('名前'!$N$4:$N$45,MATCH('申込一覧'!L74,'名前'!$M$4:$M$44,0)))</f>
      </c>
    </row>
    <row r="75" spans="1:17" ht="17.25" customHeight="1">
      <c r="A75" s="60">
        <v>57</v>
      </c>
      <c r="B75" s="69"/>
      <c r="C75" s="70"/>
      <c r="D75" s="64"/>
      <c r="E75" s="70"/>
      <c r="F75" s="65"/>
      <c r="G75" s="66"/>
      <c r="H75" s="71"/>
      <c r="I75" s="72"/>
      <c r="J75" s="87"/>
      <c r="K75" s="88"/>
      <c r="L75" s="87"/>
      <c r="M75" s="88"/>
      <c r="N75" s="56"/>
      <c r="O75" s="57">
        <f>IF('申込一覧'!H75="","",INDEX('名前'!$N$4:$N$50,MATCH('申込一覧'!H75,'名前'!$M$4:$M$50,0)))</f>
      </c>
      <c r="P75" s="57">
        <f>IF(J75="","",INDEX('名前'!$N$4:$N$50,MATCH('申込一覧'!J75,'名前'!$M$4:$M$50,0)))</f>
      </c>
      <c r="Q75" s="57">
        <f>IF(L75="","",INDEX('名前'!$N$4:$N$45,MATCH('申込一覧'!L75,'名前'!$M$4:$M$44,0)))</f>
      </c>
    </row>
    <row r="76" spans="1:17" ht="17.25" customHeight="1">
      <c r="A76" s="60">
        <v>58</v>
      </c>
      <c r="B76" s="69"/>
      <c r="C76" s="70"/>
      <c r="D76" s="64"/>
      <c r="E76" s="70"/>
      <c r="F76" s="65"/>
      <c r="G76" s="66"/>
      <c r="H76" s="71"/>
      <c r="I76" s="72"/>
      <c r="J76" s="87"/>
      <c r="K76" s="88"/>
      <c r="L76" s="87"/>
      <c r="M76" s="88"/>
      <c r="N76" s="56"/>
      <c r="O76" s="57">
        <f>IF('申込一覧'!H76="","",INDEX('名前'!$N$4:$N$50,MATCH('申込一覧'!H76,'名前'!$M$4:$M$50,0)))</f>
      </c>
      <c r="P76" s="57">
        <f>IF(J76="","",INDEX('名前'!$N$4:$N$50,MATCH('申込一覧'!J76,'名前'!$M$4:$M$50,0)))</f>
      </c>
      <c r="Q76" s="57">
        <f>IF(L76="","",INDEX('名前'!$N$4:$N$45,MATCH('申込一覧'!L76,'名前'!$M$4:$M$44,0)))</f>
      </c>
    </row>
    <row r="77" spans="1:17" ht="17.25" customHeight="1">
      <c r="A77" s="60">
        <v>59</v>
      </c>
      <c r="B77" s="69"/>
      <c r="C77" s="70"/>
      <c r="D77" s="64"/>
      <c r="E77" s="70"/>
      <c r="F77" s="65"/>
      <c r="G77" s="66"/>
      <c r="H77" s="71"/>
      <c r="I77" s="72"/>
      <c r="J77" s="87"/>
      <c r="K77" s="88"/>
      <c r="L77" s="87"/>
      <c r="M77" s="88"/>
      <c r="N77" s="56"/>
      <c r="O77" s="57">
        <f>IF('申込一覧'!H77="","",INDEX('名前'!$N$4:$N$50,MATCH('申込一覧'!H77,'名前'!$M$4:$M$50,0)))</f>
      </c>
      <c r="P77" s="57">
        <f>IF(J77="","",INDEX('名前'!$N$4:$N$50,MATCH('申込一覧'!J77,'名前'!$M$4:$M$50,0)))</f>
      </c>
      <c r="Q77" s="57">
        <f>IF(L77="","",INDEX('名前'!$N$4:$N$45,MATCH('申込一覧'!L77,'名前'!$M$4:$M$44,0)))</f>
      </c>
    </row>
    <row r="78" spans="1:17" ht="17.25" customHeight="1">
      <c r="A78" s="60">
        <v>60</v>
      </c>
      <c r="B78" s="69"/>
      <c r="C78" s="70"/>
      <c r="D78" s="64"/>
      <c r="E78" s="70"/>
      <c r="F78" s="65"/>
      <c r="G78" s="66"/>
      <c r="H78" s="71"/>
      <c r="I78" s="72"/>
      <c r="J78" s="87"/>
      <c r="K78" s="88"/>
      <c r="L78" s="87"/>
      <c r="M78" s="88"/>
      <c r="N78" s="56"/>
      <c r="O78" s="57">
        <f>IF('申込一覧'!H78="","",INDEX('名前'!$N$4:$N$50,MATCH('申込一覧'!H78,'名前'!$M$4:$M$50,0)))</f>
      </c>
      <c r="P78" s="57">
        <f>IF(J78="","",INDEX('名前'!$N$4:$N$50,MATCH('申込一覧'!J78,'名前'!$M$4:$M$50,0)))</f>
      </c>
      <c r="Q78" s="57">
        <f>IF(L78="","",INDEX('名前'!$N$4:$N$45,MATCH('申込一覧'!L78,'名前'!$M$4:$M$44,0)))</f>
      </c>
    </row>
    <row r="79" spans="1:17" ht="17.25" customHeight="1">
      <c r="A79" s="60">
        <v>61</v>
      </c>
      <c r="B79" s="69"/>
      <c r="C79" s="70"/>
      <c r="D79" s="64"/>
      <c r="E79" s="70"/>
      <c r="F79" s="65"/>
      <c r="G79" s="66"/>
      <c r="H79" s="71"/>
      <c r="I79" s="72"/>
      <c r="J79" s="87"/>
      <c r="K79" s="88"/>
      <c r="L79" s="87"/>
      <c r="M79" s="88"/>
      <c r="N79" s="56"/>
      <c r="O79" s="57">
        <f>IF('申込一覧'!H79="","",INDEX('名前'!$N$4:$N$50,MATCH('申込一覧'!H79,'名前'!$M$4:$M$50,0)))</f>
      </c>
      <c r="P79" s="57">
        <f>IF(J79="","",INDEX('名前'!$N$4:$N$50,MATCH('申込一覧'!J79,'名前'!$M$4:$M$50,0)))</f>
      </c>
      <c r="Q79" s="57">
        <f>IF(L79="","",INDEX('名前'!$N$4:$N$45,MATCH('申込一覧'!L79,'名前'!$M$4:$M$44,0)))</f>
      </c>
    </row>
    <row r="80" spans="1:17" ht="17.25" customHeight="1">
      <c r="A80" s="60">
        <v>62</v>
      </c>
      <c r="B80" s="69"/>
      <c r="C80" s="70"/>
      <c r="D80" s="64"/>
      <c r="E80" s="70"/>
      <c r="F80" s="65"/>
      <c r="G80" s="66"/>
      <c r="H80" s="71"/>
      <c r="I80" s="72"/>
      <c r="J80" s="87"/>
      <c r="K80" s="88"/>
      <c r="L80" s="87"/>
      <c r="M80" s="88"/>
      <c r="N80" s="56"/>
      <c r="O80" s="57">
        <f>IF('申込一覧'!H80="","",INDEX('名前'!$N$4:$N$50,MATCH('申込一覧'!H80,'名前'!$M$4:$M$50,0)))</f>
      </c>
      <c r="P80" s="57">
        <f>IF(J80="","",INDEX('名前'!$N$4:$N$50,MATCH('申込一覧'!J80,'名前'!$M$4:$M$50,0)))</f>
      </c>
      <c r="Q80" s="57">
        <f>IF(L80="","",INDEX('名前'!$N$4:$N$45,MATCH('申込一覧'!L80,'名前'!$M$4:$M$44,0)))</f>
      </c>
    </row>
    <row r="81" spans="1:17" ht="17.25" customHeight="1">
      <c r="A81" s="60">
        <v>63</v>
      </c>
      <c r="B81" s="69"/>
      <c r="C81" s="70"/>
      <c r="D81" s="64"/>
      <c r="E81" s="70"/>
      <c r="F81" s="65"/>
      <c r="G81" s="66"/>
      <c r="H81" s="71"/>
      <c r="I81" s="72"/>
      <c r="J81" s="87"/>
      <c r="K81" s="88"/>
      <c r="L81" s="87"/>
      <c r="M81" s="88"/>
      <c r="N81" s="56"/>
      <c r="O81" s="57">
        <f>IF('申込一覧'!H81="","",INDEX('名前'!$N$4:$N$50,MATCH('申込一覧'!H81,'名前'!$M$4:$M$50,0)))</f>
      </c>
      <c r="P81" s="57">
        <f>IF(J81="","",INDEX('名前'!$N$4:$N$50,MATCH('申込一覧'!J81,'名前'!$M$4:$M$50,0)))</f>
      </c>
      <c r="Q81" s="57">
        <f>IF(L81="","",INDEX('名前'!$N$4:$N$45,MATCH('申込一覧'!L81,'名前'!$M$4:$M$44,0)))</f>
      </c>
    </row>
    <row r="82" spans="1:17" ht="17.25" customHeight="1">
      <c r="A82" s="60">
        <v>64</v>
      </c>
      <c r="B82" s="69"/>
      <c r="C82" s="70"/>
      <c r="D82" s="64"/>
      <c r="E82" s="70"/>
      <c r="F82" s="65"/>
      <c r="G82" s="66"/>
      <c r="H82" s="71"/>
      <c r="I82" s="72"/>
      <c r="J82" s="87"/>
      <c r="K82" s="88"/>
      <c r="L82" s="87"/>
      <c r="M82" s="88"/>
      <c r="N82" s="56"/>
      <c r="O82" s="57">
        <f>IF('申込一覧'!H82="","",INDEX('名前'!$N$4:$N$50,MATCH('申込一覧'!H82,'名前'!$M$4:$M$50,0)))</f>
      </c>
      <c r="P82" s="57">
        <f>IF(J82="","",INDEX('名前'!$N$4:$N$50,MATCH('申込一覧'!J82,'名前'!$M$4:$M$50,0)))</f>
      </c>
      <c r="Q82" s="57">
        <f>IF(L82="","",INDEX('名前'!$N$4:$N$45,MATCH('申込一覧'!L82,'名前'!$M$4:$M$44,0)))</f>
      </c>
    </row>
    <row r="83" spans="1:17" ht="17.25" customHeight="1">
      <c r="A83" s="60">
        <v>65</v>
      </c>
      <c r="B83" s="69"/>
      <c r="C83" s="70"/>
      <c r="D83" s="64"/>
      <c r="E83" s="70"/>
      <c r="F83" s="65"/>
      <c r="G83" s="66"/>
      <c r="H83" s="71"/>
      <c r="I83" s="72"/>
      <c r="J83" s="87"/>
      <c r="K83" s="88"/>
      <c r="L83" s="87"/>
      <c r="M83" s="88"/>
      <c r="N83" s="56"/>
      <c r="O83" s="57">
        <f>IF('申込一覧'!H83="","",INDEX('名前'!$N$4:$N$50,MATCH('申込一覧'!H83,'名前'!$M$4:$M$50,0)))</f>
      </c>
      <c r="P83" s="57">
        <f>IF(J83="","",INDEX('名前'!$N$4:$N$50,MATCH('申込一覧'!J83,'名前'!$M$4:$M$50,0)))</f>
      </c>
      <c r="Q83" s="57">
        <f>IF(L83="","",INDEX('名前'!$N$4:$N$45,MATCH('申込一覧'!L83,'名前'!$M$4:$M$44,0)))</f>
      </c>
    </row>
    <row r="84" spans="1:17" ht="17.25" customHeight="1">
      <c r="A84" s="60">
        <v>66</v>
      </c>
      <c r="B84" s="69"/>
      <c r="C84" s="70"/>
      <c r="D84" s="64"/>
      <c r="E84" s="70"/>
      <c r="F84" s="65"/>
      <c r="G84" s="66"/>
      <c r="H84" s="71"/>
      <c r="I84" s="72"/>
      <c r="J84" s="87"/>
      <c r="K84" s="88"/>
      <c r="L84" s="87"/>
      <c r="M84" s="88"/>
      <c r="N84" s="56"/>
      <c r="O84" s="57">
        <f>IF('申込一覧'!H84="","",INDEX('名前'!$N$4:$N$50,MATCH('申込一覧'!H84,'名前'!$M$4:$M$50,0)))</f>
      </c>
      <c r="P84" s="57">
        <f>IF(J84="","",INDEX('名前'!$N$4:$N$50,MATCH('申込一覧'!J84,'名前'!$M$4:$M$50,0)))</f>
      </c>
      <c r="Q84" s="57">
        <f>IF(L84="","",INDEX('名前'!$N$4:$N$45,MATCH('申込一覧'!L84,'名前'!$M$4:$M$44,0)))</f>
      </c>
    </row>
    <row r="85" spans="1:17" ht="17.25" customHeight="1">
      <c r="A85" s="60">
        <v>67</v>
      </c>
      <c r="B85" s="69"/>
      <c r="C85" s="70"/>
      <c r="D85" s="64"/>
      <c r="E85" s="70"/>
      <c r="F85" s="65"/>
      <c r="G85" s="66"/>
      <c r="H85" s="71"/>
      <c r="I85" s="72"/>
      <c r="J85" s="87"/>
      <c r="K85" s="88"/>
      <c r="L85" s="87"/>
      <c r="M85" s="88"/>
      <c r="N85" s="56"/>
      <c r="O85" s="57">
        <f>IF('申込一覧'!H85="","",INDEX('名前'!$N$4:$N$50,MATCH('申込一覧'!H85,'名前'!$M$4:$M$50,0)))</f>
      </c>
      <c r="P85" s="57">
        <f>IF(J85="","",INDEX('名前'!$N$4:$N$50,MATCH('申込一覧'!J85,'名前'!$M$4:$M$50,0)))</f>
      </c>
      <c r="Q85" s="57">
        <f>IF(L85="","",INDEX('名前'!$N$4:$N$45,MATCH('申込一覧'!L85,'名前'!$M$4:$M$44,0)))</f>
      </c>
    </row>
    <row r="86" spans="1:17" ht="17.25" customHeight="1">
      <c r="A86" s="60">
        <v>68</v>
      </c>
      <c r="B86" s="69"/>
      <c r="C86" s="70"/>
      <c r="D86" s="64"/>
      <c r="E86" s="70"/>
      <c r="F86" s="65"/>
      <c r="G86" s="66"/>
      <c r="H86" s="71"/>
      <c r="I86" s="72"/>
      <c r="J86" s="87"/>
      <c r="K86" s="88"/>
      <c r="L86" s="87"/>
      <c r="M86" s="88"/>
      <c r="N86" s="56"/>
      <c r="O86" s="57">
        <f>IF('申込一覧'!H86="","",INDEX('名前'!$N$4:$N$50,MATCH('申込一覧'!H86,'名前'!$M$4:$M$50,0)))</f>
      </c>
      <c r="P86" s="57">
        <f>IF(J86="","",INDEX('名前'!$N$4:$N$50,MATCH('申込一覧'!J86,'名前'!$M$4:$M$50,0)))</f>
      </c>
      <c r="Q86" s="57">
        <f>IF(L86="","",INDEX('名前'!$N$4:$N$45,MATCH('申込一覧'!L86,'名前'!$M$4:$M$44,0)))</f>
      </c>
    </row>
    <row r="87" spans="1:17" ht="17.25" customHeight="1">
      <c r="A87" s="60">
        <v>69</v>
      </c>
      <c r="B87" s="69"/>
      <c r="C87" s="70"/>
      <c r="D87" s="64"/>
      <c r="E87" s="70"/>
      <c r="F87" s="65"/>
      <c r="G87" s="66"/>
      <c r="H87" s="71"/>
      <c r="I87" s="72"/>
      <c r="J87" s="87"/>
      <c r="K87" s="88"/>
      <c r="L87" s="87"/>
      <c r="M87" s="88"/>
      <c r="N87" s="56"/>
      <c r="O87" s="57">
        <f>IF('申込一覧'!H87="","",INDEX('名前'!$N$4:$N$50,MATCH('申込一覧'!H87,'名前'!$M$4:$M$50,0)))</f>
      </c>
      <c r="P87" s="57">
        <f>IF(J87="","",INDEX('名前'!$N$4:$N$50,MATCH('申込一覧'!J87,'名前'!$M$4:$M$50,0)))</f>
      </c>
      <c r="Q87" s="57">
        <f>IF(L87="","",INDEX('名前'!$N$4:$N$45,MATCH('申込一覧'!L87,'名前'!$M$4:$M$44,0)))</f>
      </c>
    </row>
    <row r="88" spans="1:17" ht="17.25" customHeight="1">
      <c r="A88" s="60">
        <v>70</v>
      </c>
      <c r="B88" s="69"/>
      <c r="C88" s="70"/>
      <c r="D88" s="64"/>
      <c r="E88" s="70"/>
      <c r="F88" s="65"/>
      <c r="G88" s="66"/>
      <c r="H88" s="71"/>
      <c r="I88" s="72"/>
      <c r="J88" s="87"/>
      <c r="K88" s="88"/>
      <c r="L88" s="87"/>
      <c r="M88" s="88"/>
      <c r="N88" s="56"/>
      <c r="O88" s="57">
        <f>IF('申込一覧'!H88="","",INDEX('名前'!$N$4:$N$50,MATCH('申込一覧'!H88,'名前'!$M$4:$M$50,0)))</f>
      </c>
      <c r="P88" s="57">
        <f>IF(J88="","",INDEX('名前'!$N$4:$N$50,MATCH('申込一覧'!J88,'名前'!$M$4:$M$50,0)))</f>
      </c>
      <c r="Q88" s="57">
        <f>IF(L88="","",INDEX('名前'!$N$4:$N$45,MATCH('申込一覧'!L88,'名前'!$M$4:$M$44,0)))</f>
      </c>
    </row>
    <row r="89" spans="1:17" ht="17.25" customHeight="1">
      <c r="A89" s="60">
        <v>71</v>
      </c>
      <c r="B89" s="69"/>
      <c r="C89" s="70"/>
      <c r="D89" s="64"/>
      <c r="E89" s="70"/>
      <c r="F89" s="65"/>
      <c r="G89" s="66"/>
      <c r="H89" s="71"/>
      <c r="I89" s="72"/>
      <c r="J89" s="87"/>
      <c r="K89" s="88"/>
      <c r="L89" s="87"/>
      <c r="M89" s="88"/>
      <c r="N89" s="56"/>
      <c r="O89" s="57">
        <f>IF('申込一覧'!H89="","",INDEX('名前'!$N$4:$N$50,MATCH('申込一覧'!H89,'名前'!$M$4:$M$50,0)))</f>
      </c>
      <c r="P89" s="57">
        <f>IF(J89="","",INDEX('名前'!$N$4:$N$50,MATCH('申込一覧'!J89,'名前'!$M$4:$M$50,0)))</f>
      </c>
      <c r="Q89" s="57">
        <f>IF(L89="","",INDEX('名前'!$N$4:$N$45,MATCH('申込一覧'!L89,'名前'!$M$4:$M$44,0)))</f>
      </c>
    </row>
    <row r="90" spans="1:17" ht="17.25" customHeight="1">
      <c r="A90" s="60">
        <v>72</v>
      </c>
      <c r="B90" s="69"/>
      <c r="C90" s="70"/>
      <c r="D90" s="64"/>
      <c r="E90" s="70"/>
      <c r="F90" s="65"/>
      <c r="G90" s="66"/>
      <c r="H90" s="71"/>
      <c r="I90" s="72"/>
      <c r="J90" s="87"/>
      <c r="K90" s="88"/>
      <c r="L90" s="87"/>
      <c r="M90" s="88"/>
      <c r="N90" s="56"/>
      <c r="O90" s="57">
        <f>IF('申込一覧'!H90="","",INDEX('名前'!$N$4:$N$50,MATCH('申込一覧'!H90,'名前'!$M$4:$M$50,0)))</f>
      </c>
      <c r="P90" s="57">
        <f>IF(J90="","",INDEX('名前'!$N$4:$N$50,MATCH('申込一覧'!J90,'名前'!$M$4:$M$50,0)))</f>
      </c>
      <c r="Q90" s="57">
        <f>IF(L90="","",INDEX('名前'!$N$4:$N$45,MATCH('申込一覧'!L90,'名前'!$M$4:$M$44,0)))</f>
      </c>
    </row>
    <row r="91" spans="1:17" ht="17.25" customHeight="1">
      <c r="A91" s="60">
        <v>73</v>
      </c>
      <c r="B91" s="69"/>
      <c r="C91" s="70"/>
      <c r="D91" s="64"/>
      <c r="E91" s="70"/>
      <c r="F91" s="65"/>
      <c r="G91" s="66"/>
      <c r="H91" s="71"/>
      <c r="I91" s="72"/>
      <c r="J91" s="87"/>
      <c r="K91" s="88"/>
      <c r="L91" s="87"/>
      <c r="M91" s="88"/>
      <c r="N91" s="56"/>
      <c r="O91" s="57">
        <f>IF('申込一覧'!H91="","",INDEX('名前'!$N$4:$N$50,MATCH('申込一覧'!H91,'名前'!$M$4:$M$50,0)))</f>
      </c>
      <c r="P91" s="57">
        <f>IF(J91="","",INDEX('名前'!$N$4:$N$50,MATCH('申込一覧'!J91,'名前'!$M$4:$M$50,0)))</f>
      </c>
      <c r="Q91" s="57">
        <f>IF(L91="","",INDEX('名前'!$N$4:$N$45,MATCH('申込一覧'!L91,'名前'!$M$4:$M$44,0)))</f>
      </c>
    </row>
    <row r="92" spans="1:17" ht="17.25" customHeight="1">
      <c r="A92" s="60">
        <v>74</v>
      </c>
      <c r="B92" s="69"/>
      <c r="C92" s="70"/>
      <c r="D92" s="64"/>
      <c r="E92" s="70"/>
      <c r="F92" s="65"/>
      <c r="G92" s="66"/>
      <c r="H92" s="71"/>
      <c r="I92" s="72"/>
      <c r="J92" s="87"/>
      <c r="K92" s="88"/>
      <c r="L92" s="87"/>
      <c r="M92" s="88"/>
      <c r="N92" s="56"/>
      <c r="O92" s="57">
        <f>IF('申込一覧'!H92="","",INDEX('名前'!$N$4:$N$50,MATCH('申込一覧'!H92,'名前'!$M$4:$M$50,0)))</f>
      </c>
      <c r="P92" s="57">
        <f>IF(J92="","",INDEX('名前'!$N$4:$N$50,MATCH('申込一覧'!J92,'名前'!$M$4:$M$50,0)))</f>
      </c>
      <c r="Q92" s="57">
        <f>IF(L92="","",INDEX('名前'!$N$4:$N$45,MATCH('申込一覧'!L92,'名前'!$M$4:$M$44,0)))</f>
      </c>
    </row>
    <row r="93" spans="1:17" ht="17.25" customHeight="1">
      <c r="A93" s="60">
        <v>75</v>
      </c>
      <c r="B93" s="69"/>
      <c r="C93" s="70"/>
      <c r="D93" s="64"/>
      <c r="E93" s="70"/>
      <c r="F93" s="65"/>
      <c r="G93" s="66"/>
      <c r="H93" s="71"/>
      <c r="I93" s="72"/>
      <c r="J93" s="87"/>
      <c r="K93" s="88"/>
      <c r="L93" s="87"/>
      <c r="M93" s="88"/>
      <c r="N93" s="56"/>
      <c r="O93" s="57">
        <f>IF('申込一覧'!H93="","",INDEX('名前'!$N$4:$N$50,MATCH('申込一覧'!H93,'名前'!$M$4:$M$50,0)))</f>
      </c>
      <c r="P93" s="57">
        <f>IF(J93="","",INDEX('名前'!$N$4:$N$50,MATCH('申込一覧'!J93,'名前'!$M$4:$M$50,0)))</f>
      </c>
      <c r="Q93" s="57">
        <f>IF(L93="","",INDEX('名前'!$N$4:$N$45,MATCH('申込一覧'!L93,'名前'!$M$4:$M$44,0)))</f>
      </c>
    </row>
    <row r="94" spans="1:17" ht="17.25" customHeight="1">
      <c r="A94" s="60">
        <v>76</v>
      </c>
      <c r="B94" s="69"/>
      <c r="C94" s="70"/>
      <c r="D94" s="64"/>
      <c r="E94" s="70"/>
      <c r="F94" s="65"/>
      <c r="G94" s="66"/>
      <c r="H94" s="71"/>
      <c r="I94" s="72"/>
      <c r="J94" s="87"/>
      <c r="K94" s="88"/>
      <c r="L94" s="87"/>
      <c r="M94" s="88"/>
      <c r="N94" s="56"/>
      <c r="O94" s="57">
        <f>IF('申込一覧'!H94="","",INDEX('名前'!$N$4:$N$50,MATCH('申込一覧'!H94,'名前'!$M$4:$M$50,0)))</f>
      </c>
      <c r="P94" s="57">
        <f>IF(J94="","",INDEX('名前'!$N$4:$N$50,MATCH('申込一覧'!J94,'名前'!$M$4:$M$50,0)))</f>
      </c>
      <c r="Q94" s="57">
        <f>IF(L94="","",INDEX('名前'!$N$4:$N$45,MATCH('申込一覧'!L94,'名前'!$M$4:$M$44,0)))</f>
      </c>
    </row>
    <row r="95" spans="1:17" ht="17.25" customHeight="1">
      <c r="A95" s="60">
        <v>77</v>
      </c>
      <c r="B95" s="69"/>
      <c r="C95" s="70"/>
      <c r="D95" s="64"/>
      <c r="E95" s="70"/>
      <c r="F95" s="65"/>
      <c r="G95" s="66"/>
      <c r="H95" s="71"/>
      <c r="I95" s="72"/>
      <c r="J95" s="87"/>
      <c r="K95" s="88"/>
      <c r="L95" s="87"/>
      <c r="M95" s="88"/>
      <c r="N95" s="56"/>
      <c r="O95" s="57">
        <f>IF('申込一覧'!H95="","",INDEX('名前'!$N$4:$N$50,MATCH('申込一覧'!H95,'名前'!$M$4:$M$50,0)))</f>
      </c>
      <c r="P95" s="57">
        <f>IF(J95="","",INDEX('名前'!$N$4:$N$50,MATCH('申込一覧'!J95,'名前'!$M$4:$M$50,0)))</f>
      </c>
      <c r="Q95" s="57">
        <f>IF(L95="","",INDEX('名前'!$N$4:$N$45,MATCH('申込一覧'!L95,'名前'!$M$4:$M$44,0)))</f>
      </c>
    </row>
    <row r="96" spans="1:17" ht="17.25" customHeight="1">
      <c r="A96" s="60">
        <v>78</v>
      </c>
      <c r="B96" s="69"/>
      <c r="C96" s="70"/>
      <c r="D96" s="64"/>
      <c r="E96" s="70"/>
      <c r="F96" s="65"/>
      <c r="G96" s="66"/>
      <c r="H96" s="71"/>
      <c r="I96" s="72"/>
      <c r="J96" s="87"/>
      <c r="K96" s="88"/>
      <c r="L96" s="87"/>
      <c r="M96" s="88"/>
      <c r="N96" s="56"/>
      <c r="O96" s="57">
        <f>IF('申込一覧'!H96="","",INDEX('名前'!$N$4:$N$50,MATCH('申込一覧'!H96,'名前'!$M$4:$M$50,0)))</f>
      </c>
      <c r="P96" s="57">
        <f>IF(J96="","",INDEX('名前'!$N$4:$N$50,MATCH('申込一覧'!J96,'名前'!$M$4:$M$50,0)))</f>
      </c>
      <c r="Q96" s="57">
        <f>IF(L96="","",INDEX('名前'!$N$4:$N$45,MATCH('申込一覧'!L96,'名前'!$M$4:$M$44,0)))</f>
      </c>
    </row>
    <row r="97" spans="1:17" ht="17.25" customHeight="1">
      <c r="A97" s="60">
        <v>79</v>
      </c>
      <c r="B97" s="69"/>
      <c r="C97" s="70"/>
      <c r="D97" s="64"/>
      <c r="E97" s="70"/>
      <c r="F97" s="65"/>
      <c r="G97" s="66"/>
      <c r="H97" s="71"/>
      <c r="I97" s="72"/>
      <c r="J97" s="87"/>
      <c r="K97" s="88"/>
      <c r="L97" s="87"/>
      <c r="M97" s="88"/>
      <c r="N97" s="56"/>
      <c r="O97" s="57">
        <f>IF('申込一覧'!H97="","",INDEX('名前'!$N$4:$N$50,MATCH('申込一覧'!H97,'名前'!$M$4:$M$50,0)))</f>
      </c>
      <c r="P97" s="57">
        <f>IF(J97="","",INDEX('名前'!$N$4:$N$50,MATCH('申込一覧'!J97,'名前'!$M$4:$M$50,0)))</f>
      </c>
      <c r="Q97" s="57">
        <f>IF(L97="","",INDEX('名前'!$N$4:$N$45,MATCH('申込一覧'!L97,'名前'!$M$4:$M$44,0)))</f>
      </c>
    </row>
    <row r="98" spans="1:17" ht="17.25" customHeight="1">
      <c r="A98" s="60">
        <v>80</v>
      </c>
      <c r="B98" s="69"/>
      <c r="C98" s="70"/>
      <c r="D98" s="64"/>
      <c r="E98" s="70"/>
      <c r="F98" s="65"/>
      <c r="G98" s="66"/>
      <c r="H98" s="71"/>
      <c r="I98" s="72"/>
      <c r="J98" s="87"/>
      <c r="K98" s="88"/>
      <c r="L98" s="87"/>
      <c r="M98" s="88"/>
      <c r="N98" s="61"/>
      <c r="O98" s="57">
        <f>IF('申込一覧'!H98="","",INDEX('名前'!$N$4:$N$50,MATCH('申込一覧'!H98,'名前'!$M$4:$M$50,0)))</f>
      </c>
      <c r="P98" s="57">
        <f>IF(J98="","",INDEX('名前'!$N$4:$N$50,MATCH('申込一覧'!J98,'名前'!$M$4:$M$50,0)))</f>
      </c>
      <c r="Q98" s="57">
        <f>IF(L98="","",INDEX('名前'!$N$4:$N$45,MATCH('申込一覧'!L98,'名前'!$M$4:$M$44,0)))</f>
      </c>
    </row>
    <row r="99" spans="15:17" ht="12.75">
      <c r="O99" s="57">
        <f>IF('申込一覧'!H99="","",INDEX('名前'!$N$4:$N$50,MATCH('申込一覧'!H99,'名前'!$M$4:$M$50,0)))</f>
      </c>
      <c r="P99" s="57">
        <f>IF(J99="","",INDEX('名前'!$N$4:$N$50,MATCH('申込一覧'!J99,'名前'!$M$4:$M$50,0)))</f>
      </c>
      <c r="Q99" s="57">
        <f>IF(L99="","",INDEX('名前'!$N$4:$N$45,MATCH('申込一覧'!L99,'名前'!$M$4:$M$44,0)))</f>
      </c>
    </row>
    <row r="100" spans="15:17" ht="12.75">
      <c r="O100" s="57">
        <f>IF('申込一覧'!H100="","",INDEX('名前'!$N$4:$N$50,MATCH('申込一覧'!H100,'名前'!$M$4:$M$50,0)))</f>
      </c>
      <c r="P100" s="57">
        <f>IF(J100="","",INDEX('名前'!$N$4:$N$50,MATCH('申込一覧'!J100,'名前'!$M$4:$M$50,0)))</f>
      </c>
      <c r="Q100" s="57">
        <f>IF(L100="","",INDEX('名前'!$N$4:$N$45,MATCH('申込一覧'!L100,'名前'!$M$4:$M$44,0)))</f>
      </c>
    </row>
  </sheetData>
  <sheetProtection/>
  <mergeCells count="23">
    <mergeCell ref="E15:G15"/>
    <mergeCell ref="E14:G14"/>
    <mergeCell ref="E13:G13"/>
    <mergeCell ref="F9:H9"/>
    <mergeCell ref="I9:M9"/>
    <mergeCell ref="A8:B8"/>
    <mergeCell ref="H16:I16"/>
    <mergeCell ref="E16:G16"/>
    <mergeCell ref="D11:E11"/>
    <mergeCell ref="F11:I11"/>
    <mergeCell ref="H14:I14"/>
    <mergeCell ref="H15:I15"/>
    <mergeCell ref="H13:I13"/>
    <mergeCell ref="A9:B9"/>
    <mergeCell ref="C8:H8"/>
    <mergeCell ref="I8:J8"/>
    <mergeCell ref="K11:L11"/>
    <mergeCell ref="D1:L1"/>
    <mergeCell ref="A5:L5"/>
    <mergeCell ref="A6:L6"/>
    <mergeCell ref="K8:M8"/>
    <mergeCell ref="K3:M3"/>
    <mergeCell ref="C9:E9"/>
  </mergeCells>
  <dataValidations count="17">
    <dataValidation type="list" allowBlank="1" showInputMessage="1" showErrorMessage="1" promptTitle="種目選択" prompt="必ずリストから選択してください。" error="リストから選択してください。" sqref="H19:H98">
      <formula1>IF(F19=1,男子,IF(F19=2,女子,""))</formula1>
    </dataValidation>
    <dataValidation type="list" allowBlank="1" showInputMessage="1" showErrorMessage="1" sqref="J19:J98">
      <formula1>IF(F19=1,男子,IF(F19=2,女子,""))</formula1>
    </dataValidation>
    <dataValidation type="list" allowBlank="1" showInputMessage="1" showErrorMessage="1" sqref="L19:L98">
      <formula1>IF(F19=1,男子,IF(F19=2,女子,""))</formula1>
    </dataValidation>
    <dataValidation type="list" allowBlank="1" showInputMessage="1" showErrorMessage="1" promptTitle="性別" prompt="リストから選択&#10;男=1&#10;女=2" sqref="F19:F98">
      <formula1>性別</formula1>
    </dataValidation>
    <dataValidation allowBlank="1" showInputMessage="1" showErrorMessage="1" promptTitle="学年" prompt="半角数字で入力。" imeMode="disabled" sqref="E19:E98"/>
    <dataValidation allowBlank="1" showInputMessage="1" showErrorMessage="1" promptTitle="種目選択" prompt="必ずリストの中から選択してください。" sqref="L18 J18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N19:N97 K18 M18:N18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F11:I11"/>
    <dataValidation type="list" allowBlank="1" showInputMessage="1" showErrorMessage="1" promptTitle="種別選択" prompt="エントリーする種目に&#10;関係なく、&#10;一般・大学生=「一般」&#10;高校生=「高校」&#10;中学生=「中学」&#10;を選択" sqref="K11:L11">
      <formula1>種別</formula1>
    </dataValidation>
    <dataValidation allowBlank="1" showInputMessage="1" showErrorMessage="1" promptTitle="学年" prompt="半角数字で入力。" imeMode="off" sqref="E18"/>
    <dataValidation allowBlank="1" showInputMessage="1" showErrorMessage="1" promptTitle="氏名" prompt="全角漢字で入力。&#10;姓と名の間は全角スペース。" sqref="C18:C98"/>
    <dataValidation type="list" allowBlank="1" showInputMessage="1" showErrorMessage="1" promptTitle="都道府県" prompt="リストから選択" errorTitle="県名" error="リストのなかから選択してください。" sqref="G19:G98">
      <formula1>個人県名</formula1>
    </dataValidation>
    <dataValidation allowBlank="1" showInputMessage="1" showErrorMessage="1" promptTitle="ナンバー" prompt="半角数字で入力。&#10;ー(ハイフン)は入力しない。" imeMode="halfAlpha" sqref="B18:B98"/>
    <dataValidation allowBlank="1" showInputMessage="1" showErrorMessage="1" promptTitle="氏名フリナガ" prompt="半角カタカナで入力｡&#10;姓と名の間は半角スペース｡" imeMode="halfKatakana" sqref="D18:D98"/>
    <dataValidation allowBlank="1" showInputMessage="1" showErrorMessage="1" promptTitle="種目選択" prompt="必ずリストから選択してください。" sqref="H18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" sqref="I18:I98"/>
  </dataValidations>
  <printOptions horizontalCentered="1"/>
  <pageMargins left="0" right="0" top="0.5905511811023623" bottom="0.5905511811023623" header="0.31496062992125984" footer="0.31496062992125984"/>
  <pageSetup blackAndWhite="1" fitToHeight="2" fitToWidth="1" horizontalDpi="600" verticalDpi="600" orientation="portrait" paperSize="9" scale="93" r:id="rId2"/>
  <headerFooter>
    <oddFooter>&amp;C&amp;H徳島県選手権&amp;A&amp;RPage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82"/>
  <sheetViews>
    <sheetView zoomScalePageLayoutView="0" workbookViewId="0" topLeftCell="A1">
      <selection activeCell="A2" sqref="A2:IV82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9.421875" style="0" bestFit="1" customWidth="1"/>
    <col min="4" max="4" width="3.7109375" style="0" bestFit="1" customWidth="1"/>
    <col min="5" max="5" width="6.421875" style="0" bestFit="1" customWidth="1"/>
    <col min="7" max="7" width="3.7109375" style="0" bestFit="1" customWidth="1"/>
    <col min="8" max="8" width="4.00390625" style="0" bestFit="1" customWidth="1"/>
    <col min="9" max="9" width="5.421875" style="0" bestFit="1" customWidth="1"/>
    <col min="10" max="11" width="14.7109375" style="0" bestFit="1" customWidth="1"/>
    <col min="12" max="12" width="12.28125" style="0" bestFit="1" customWidth="1"/>
    <col min="13" max="13" width="13.7109375" style="0" customWidth="1"/>
  </cols>
  <sheetData>
    <row r="1" spans="1:13" s="3" customFormat="1" ht="12.75">
      <c r="A1" s="3" t="s">
        <v>97</v>
      </c>
      <c r="B1" s="3" t="s">
        <v>98</v>
      </c>
      <c r="C1" s="3" t="s">
        <v>99</v>
      </c>
      <c r="D1" s="3" t="s">
        <v>100</v>
      </c>
      <c r="E1" s="4" t="s">
        <v>101</v>
      </c>
      <c r="F1" s="3" t="s">
        <v>102</v>
      </c>
      <c r="G1" s="3" t="s">
        <v>103</v>
      </c>
      <c r="H1" s="3" t="s">
        <v>104</v>
      </c>
      <c r="I1" s="3" t="s">
        <v>105</v>
      </c>
      <c r="J1" s="5" t="s">
        <v>106</v>
      </c>
      <c r="K1" s="5" t="s">
        <v>107</v>
      </c>
      <c r="L1" s="5" t="s">
        <v>118</v>
      </c>
      <c r="M1" s="6"/>
    </row>
    <row r="2" spans="1:13" ht="12.75">
      <c r="A2">
        <f>IF('申込一覧'!B19="","",'申込一覧'!F19*10000+'申込一覧'!B19&amp;IF('申込一覧'!$K$11="高校","33"&amp;E2,IF('申込一覧'!$K$11="中学","55"&amp;E2,IF('申込一覧'!$K$11="学連登録（大学等）","22"&amp;E2,"11"&amp;E2))))</f>
      </c>
      <c r="B2">
        <f>IF('申込一覧'!C19="","",'申込一覧'!C19&amp;IF('申込一覧'!E19="","","("&amp;'申込一覧'!E19&amp;")"))</f>
      </c>
      <c r="C2">
        <f>IF('申込一覧'!D19="","",'申込一覧'!D19)</f>
      </c>
      <c r="D2">
        <f>IF('申込一覧'!F19="","",'申込一覧'!F19)</f>
      </c>
      <c r="E2">
        <f>IF('申込一覧'!G19="","",INDEX(RIGHTB('名前'!$P$5:$P$52,2),MATCH('申込一覧'!G19,'名前'!$Q$5:$Q$52,0)))</f>
      </c>
      <c r="F2">
        <f>IF('申込一覧'!B19="","",'申込一覧'!$F$11)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IF('申込一覧'!H19="","",INDEX('名前'!$L$4:$L$92,MATCH('申込一覧'!H19,'名前'!$M$4:$M$92,0))&amp;" "&amp;IF('申込一覧'!O19=1,RIGHTB(10000000+'申込一覧'!I19,7),IF('申込一覧'!O19=2,RIGHTB(100000+'申込一覧'!I19,5),"")))</f>
      </c>
      <c r="K2">
        <f>IF('申込一覧'!J19="","",INDEX('名前'!$L$4:$L$92,MATCH('申込一覧'!J19,'名前'!$M$4:$M$44,0))&amp;" "&amp;IF('申込一覧'!P19=1,RIGHTB(10000000+'申込一覧'!K19,7),IF('申込一覧'!P19=2,RIGHTB(100000+'申込一覧'!K19,5),"")))</f>
      </c>
      <c r="L2">
        <f>IF('申込一覧'!L19="","",INDEX('名前'!$L$4:$L$92,MATCH('申込一覧'!L19,'名前'!$M$4:$M$44,0))&amp;" "&amp;IF('申込一覧'!Q19=1,RIGHTB(10000000+'申込一覧'!M19,7),IF('申込一覧'!Q19=2,RIGHTB(100000+'申込一覧'!M19,5),"")))</f>
      </c>
      <c r="M2">
        <f>IF('申込一覧'!B19="","",'申込一覧'!F19*10000+'申込一覧'!B19)</f>
      </c>
    </row>
    <row r="3" spans="1:13" ht="12.75">
      <c r="A3">
        <f>IF('申込一覧'!B20="","",'申込一覧'!F20*10000+'申込一覧'!B20&amp;IF('申込一覧'!$K$11="高校","33"&amp;E3,IF('申込一覧'!$K$11="中学","55"&amp;E3,IF('申込一覧'!$K$11="学連登録（大学等）","22"&amp;E3,"11"&amp;E3))))</f>
      </c>
      <c r="B3">
        <f>IF('申込一覧'!C20="","",'申込一覧'!C20&amp;IF('申込一覧'!E20="","","("&amp;'申込一覧'!E20&amp;")"))</f>
      </c>
      <c r="C3">
        <f>IF('申込一覧'!D20="","",'申込一覧'!D20)</f>
      </c>
      <c r="D3">
        <f>IF('申込一覧'!F20="","",'申込一覧'!F20)</f>
      </c>
      <c r="E3">
        <f>IF('申込一覧'!G20="","",INDEX(RIGHTB('名前'!$P$5:$P$52,2),MATCH('申込一覧'!G20,'名前'!$Q$5:$Q$52,0)))</f>
      </c>
      <c r="F3">
        <f>IF('申込一覧'!B20="","",'申込一覧'!$F$11)</f>
      </c>
      <c r="G3">
        <f>IF('申込一覧'!B20="","",0)</f>
      </c>
      <c r="H3">
        <f>IF('申込一覧'!B20="","",0)</f>
      </c>
      <c r="I3">
        <f>IF('申込一覧'!B20="","",'申込一覧'!B20)</f>
      </c>
      <c r="J3">
        <f>IF('申込一覧'!H20="","",INDEX('名前'!$L$4:$L$92,MATCH('申込一覧'!H20,'名前'!$M$4:$M$92,0))&amp;" "&amp;IF('申込一覧'!O20=1,RIGHTB(10000000+'申込一覧'!I20,7),IF('申込一覧'!O20=2,RIGHTB(100000+'申込一覧'!I20,5),"")))</f>
      </c>
      <c r="K3">
        <f>IF('申込一覧'!J20="","",INDEX('名前'!$L$4:$L$92,MATCH('申込一覧'!J20,'名前'!$M$4:$M$44,0))&amp;" "&amp;IF('申込一覧'!P20=1,RIGHTB(10000000+'申込一覧'!K20,7),IF('申込一覧'!P20=2,RIGHTB(100000+'申込一覧'!K20,5),"")))</f>
      </c>
      <c r="L3">
        <f>IF('申込一覧'!L20="","",INDEX('名前'!$L$4:$L$92,MATCH('申込一覧'!L20,'名前'!$M$4:$M$44,0))&amp;" "&amp;IF('申込一覧'!Q20=1,RIGHTB(10000000+'申込一覧'!M20,7),IF('申込一覧'!Q20=2,RIGHTB(100000+'申込一覧'!M20,5),"")))</f>
      </c>
      <c r="M3">
        <f>IF('申込一覧'!B20="","",'申込一覧'!F20*10000+'申込一覧'!B20)</f>
      </c>
    </row>
    <row r="4" spans="1:13" ht="12.75">
      <c r="A4">
        <f>IF('申込一覧'!B21="","",'申込一覧'!F21*10000+'申込一覧'!B21&amp;IF('申込一覧'!$K$11="高校","33"&amp;E4,IF('申込一覧'!$K$11="中学","55"&amp;E4,IF('申込一覧'!$K$11="学連登録（大学等）","22"&amp;E4,"11"&amp;E4))))</f>
      </c>
      <c r="B4">
        <f>IF('申込一覧'!C21="","",'申込一覧'!C21&amp;IF('申込一覧'!E21="","","("&amp;'申込一覧'!E21&amp;")"))</f>
      </c>
      <c r="C4">
        <f>IF('申込一覧'!D21="","",'申込一覧'!D21)</f>
      </c>
      <c r="D4">
        <f>IF('申込一覧'!F21="","",'申込一覧'!F21)</f>
      </c>
      <c r="E4">
        <f>IF('申込一覧'!G21="","",INDEX(RIGHTB('名前'!$P$5:$P$52,2),MATCH('申込一覧'!G21,'名前'!$Q$5:$Q$52,0)))</f>
      </c>
      <c r="F4">
        <f>IF('申込一覧'!B21="","",'申込一覧'!$F$11)</f>
      </c>
      <c r="G4">
        <f>IF('申込一覧'!B21="","",0)</f>
      </c>
      <c r="H4">
        <f>IF('申込一覧'!B21="","",0)</f>
      </c>
      <c r="I4">
        <f>IF('申込一覧'!B21="","",'申込一覧'!B21)</f>
      </c>
      <c r="J4">
        <f>IF('申込一覧'!H21="","",INDEX('名前'!$L$4:$L$92,MATCH('申込一覧'!H21,'名前'!$M$4:$M$92,0))&amp;" "&amp;IF('申込一覧'!O21=1,RIGHTB(10000000+'申込一覧'!I21,7),IF('申込一覧'!O21=2,RIGHTB(100000+'申込一覧'!I21,5),"")))</f>
      </c>
      <c r="K4">
        <f>IF('申込一覧'!J21="","",INDEX('名前'!$L$4:$L$92,MATCH('申込一覧'!J21,'名前'!$M$4:$M$44,0))&amp;" "&amp;IF('申込一覧'!P21=1,RIGHTB(10000000+'申込一覧'!K21,7),IF('申込一覧'!P21=2,RIGHTB(100000+'申込一覧'!K21,5),"")))</f>
      </c>
      <c r="L4">
        <f>IF('申込一覧'!L21="","",INDEX('名前'!$L$4:$L$92,MATCH('申込一覧'!L21,'名前'!$M$4:$M$44,0))&amp;" "&amp;IF('申込一覧'!Q21=1,RIGHTB(10000000+'申込一覧'!M21,7),IF('申込一覧'!Q21=2,RIGHTB(100000+'申込一覧'!M21,5),"")))</f>
      </c>
      <c r="M4">
        <f>IF('申込一覧'!B21="","",'申込一覧'!F21*10000+'申込一覧'!B21)</f>
      </c>
    </row>
    <row r="5" spans="1:13" ht="12.75">
      <c r="A5">
        <f>IF('申込一覧'!B22="","",'申込一覧'!F22*10000+'申込一覧'!B22&amp;IF('申込一覧'!$K$11="高校","33"&amp;E5,IF('申込一覧'!$K$11="中学","55"&amp;E5,IF('申込一覧'!$K$11="学連登録（大学等）","22"&amp;E5,"11"&amp;E5))))</f>
      </c>
      <c r="B5">
        <f>IF('申込一覧'!C22="","",'申込一覧'!C22&amp;IF('申込一覧'!E22="","","("&amp;'申込一覧'!E22&amp;")"))</f>
      </c>
      <c r="C5">
        <f>IF('申込一覧'!D22="","",'申込一覧'!D22)</f>
      </c>
      <c r="D5">
        <f>IF('申込一覧'!F22="","",'申込一覧'!F22)</f>
      </c>
      <c r="E5">
        <f>IF('申込一覧'!G22="","",INDEX(RIGHTB('名前'!$P$5:$P$52,2),MATCH('申込一覧'!G22,'名前'!$Q$5:$Q$52,0)))</f>
      </c>
      <c r="F5">
        <f>IF('申込一覧'!B22="","",'申込一覧'!$F$11)</f>
      </c>
      <c r="G5">
        <f>IF('申込一覧'!B22="","",0)</f>
      </c>
      <c r="H5">
        <f>IF('申込一覧'!B22="","",0)</f>
      </c>
      <c r="I5">
        <f>IF('申込一覧'!B22="","",'申込一覧'!B22)</f>
      </c>
      <c r="J5">
        <f>IF('申込一覧'!H22="","",INDEX('名前'!$L$4:$L$92,MATCH('申込一覧'!H22,'名前'!$M$4:$M$92,0))&amp;" "&amp;IF('申込一覧'!O22=1,RIGHTB(10000000+'申込一覧'!I22,7),IF('申込一覧'!O22=2,RIGHTB(100000+'申込一覧'!I22,5),"")))</f>
      </c>
      <c r="K5">
        <f>IF('申込一覧'!J22="","",INDEX('名前'!$L$4:$L$92,MATCH('申込一覧'!J22,'名前'!$M$4:$M$44,0))&amp;" "&amp;IF('申込一覧'!P22=1,RIGHTB(10000000+'申込一覧'!K22,7),IF('申込一覧'!P22=2,RIGHTB(100000+'申込一覧'!K22,5),"")))</f>
      </c>
      <c r="L5">
        <f>IF('申込一覧'!L22="","",INDEX('名前'!$L$4:$L$92,MATCH('申込一覧'!L22,'名前'!$M$4:$M$44,0))&amp;" "&amp;IF('申込一覧'!Q22=1,RIGHTB(10000000+'申込一覧'!M22,7),IF('申込一覧'!Q22=2,RIGHTB(100000+'申込一覧'!M22,5),"")))</f>
      </c>
      <c r="M5">
        <f>IF('申込一覧'!B22="","",'申込一覧'!F22*10000+'申込一覧'!B22)</f>
      </c>
    </row>
    <row r="6" spans="1:13" ht="12.75">
      <c r="A6">
        <f>IF('申込一覧'!B23="","",'申込一覧'!F23*10000+'申込一覧'!B23&amp;IF('申込一覧'!$K$11="高校","33"&amp;E6,IF('申込一覧'!$K$11="中学","55"&amp;E6,IF('申込一覧'!$K$11="学連登録（大学等）","22"&amp;E6,"11"&amp;E6))))</f>
      </c>
      <c r="B6">
        <f>IF('申込一覧'!C23="","",'申込一覧'!C23&amp;IF('申込一覧'!E23="","","("&amp;'申込一覧'!E23&amp;")"))</f>
      </c>
      <c r="C6">
        <f>IF('申込一覧'!D23="","",'申込一覧'!D23)</f>
      </c>
      <c r="D6">
        <f>IF('申込一覧'!F23="","",'申込一覧'!F23)</f>
      </c>
      <c r="E6">
        <f>IF('申込一覧'!G23="","",INDEX(RIGHTB('名前'!$P$5:$P$52,2),MATCH('申込一覧'!G23,'名前'!$Q$5:$Q$52,0)))</f>
      </c>
      <c r="F6">
        <f>IF('申込一覧'!B23="","",'申込一覧'!$F$11)</f>
      </c>
      <c r="G6">
        <f>IF('申込一覧'!B23="","",0)</f>
      </c>
      <c r="H6">
        <f>IF('申込一覧'!B23="","",0)</f>
      </c>
      <c r="I6">
        <f>IF('申込一覧'!B23="","",'申込一覧'!B23)</f>
      </c>
      <c r="J6">
        <f>IF('申込一覧'!H23="","",INDEX('名前'!$L$4:$L$92,MATCH('申込一覧'!H23,'名前'!$M$4:$M$92,0))&amp;" "&amp;IF('申込一覧'!O23=1,RIGHTB(10000000+'申込一覧'!I23,7),IF('申込一覧'!O23=2,RIGHTB(100000+'申込一覧'!I23,5),"")))</f>
      </c>
      <c r="K6">
        <f>IF('申込一覧'!J23="","",INDEX('名前'!$L$4:$L$92,MATCH('申込一覧'!J23,'名前'!$M$4:$M$44,0))&amp;" "&amp;IF('申込一覧'!P23=1,RIGHTB(10000000+'申込一覧'!K23,7),IF('申込一覧'!P23=2,RIGHTB(100000+'申込一覧'!K23,5),"")))</f>
      </c>
      <c r="L6">
        <f>IF('申込一覧'!L23="","",INDEX('名前'!$L$4:$L$92,MATCH('申込一覧'!L23,'名前'!$M$4:$M$44,0))&amp;" "&amp;IF('申込一覧'!Q23=1,RIGHTB(10000000+'申込一覧'!M23,7),IF('申込一覧'!Q23=2,RIGHTB(100000+'申込一覧'!M23,5),"")))</f>
      </c>
      <c r="M6">
        <f>IF('申込一覧'!B23="","",'申込一覧'!F23*10000+'申込一覧'!B23)</f>
      </c>
    </row>
    <row r="7" spans="1:13" ht="12.75">
      <c r="A7">
        <f>IF('申込一覧'!B24="","",'申込一覧'!F24*10000+'申込一覧'!B24&amp;IF('申込一覧'!$K$11="高校","33"&amp;E7,IF('申込一覧'!$K$11="中学","55"&amp;E7,IF('申込一覧'!$K$11="学連登録（大学等）","22"&amp;E7,"11"&amp;E7))))</f>
      </c>
      <c r="B7">
        <f>IF('申込一覧'!C24="","",'申込一覧'!C24&amp;IF('申込一覧'!E24="","","("&amp;'申込一覧'!E24&amp;")"))</f>
      </c>
      <c r="C7">
        <f>IF('申込一覧'!D24="","",'申込一覧'!D24)</f>
      </c>
      <c r="D7">
        <f>IF('申込一覧'!F24="","",'申込一覧'!F24)</f>
      </c>
      <c r="E7">
        <f>IF('申込一覧'!G24="","",INDEX(RIGHTB('名前'!$P$5:$P$52,2),MATCH('申込一覧'!G24,'名前'!$Q$5:$Q$52,0)))</f>
      </c>
      <c r="F7">
        <f>IF('申込一覧'!B24="","",'申込一覧'!$F$11)</f>
      </c>
      <c r="G7">
        <f>IF('申込一覧'!B24="","",0)</f>
      </c>
      <c r="H7">
        <f>IF('申込一覧'!B24="","",0)</f>
      </c>
      <c r="I7">
        <f>IF('申込一覧'!B24="","",'申込一覧'!B24)</f>
      </c>
      <c r="J7">
        <f>IF('申込一覧'!H24="","",INDEX('名前'!$L$4:$L$92,MATCH('申込一覧'!H24,'名前'!$M$4:$M$92,0))&amp;" "&amp;IF('申込一覧'!O24=1,RIGHTB(10000000+'申込一覧'!I24,7),IF('申込一覧'!O24=2,RIGHTB(100000+'申込一覧'!I24,5),"")))</f>
      </c>
      <c r="K7">
        <f>IF('申込一覧'!J24="","",INDEX('名前'!$L$4:$L$92,MATCH('申込一覧'!J24,'名前'!$M$4:$M$44,0))&amp;" "&amp;IF('申込一覧'!P24=1,RIGHTB(10000000+'申込一覧'!K24,7),IF('申込一覧'!P24=2,RIGHTB(100000+'申込一覧'!K24,5),"")))</f>
      </c>
      <c r="L7">
        <f>IF('申込一覧'!L24="","",INDEX('名前'!$L$4:$L$92,MATCH('申込一覧'!L24,'名前'!$M$4:$M$44,0))&amp;" "&amp;IF('申込一覧'!Q24=1,RIGHTB(10000000+'申込一覧'!M24,7),IF('申込一覧'!Q24=2,RIGHTB(100000+'申込一覧'!M24,5),"")))</f>
      </c>
      <c r="M7">
        <f>IF('申込一覧'!B24="","",'申込一覧'!F24*10000+'申込一覧'!B24)</f>
      </c>
    </row>
    <row r="8" spans="1:13" ht="12.75">
      <c r="A8">
        <f>IF('申込一覧'!B25="","",'申込一覧'!F25*10000+'申込一覧'!B25&amp;IF('申込一覧'!$K$11="高校","33"&amp;E8,IF('申込一覧'!$K$11="中学","55"&amp;E8,IF('申込一覧'!$K$11="学連登録（大学等）","22"&amp;E8,"11"&amp;E8))))</f>
      </c>
      <c r="B8">
        <f>IF('申込一覧'!C25="","",'申込一覧'!C25&amp;IF('申込一覧'!E25="","","("&amp;'申込一覧'!E25&amp;")"))</f>
      </c>
      <c r="C8">
        <f>IF('申込一覧'!D25="","",'申込一覧'!D25)</f>
      </c>
      <c r="D8">
        <f>IF('申込一覧'!F25="","",'申込一覧'!F25)</f>
      </c>
      <c r="E8">
        <f>IF('申込一覧'!G25="","",INDEX(RIGHTB('名前'!$P$5:$P$52,2),MATCH('申込一覧'!G25,'名前'!$Q$5:$Q$52,0)))</f>
      </c>
      <c r="F8">
        <f>IF('申込一覧'!B25="","",'申込一覧'!$F$11)</f>
      </c>
      <c r="G8">
        <f>IF('申込一覧'!B25="","",0)</f>
      </c>
      <c r="H8">
        <f>IF('申込一覧'!B25="","",0)</f>
      </c>
      <c r="I8">
        <f>IF('申込一覧'!B25="","",'申込一覧'!B25)</f>
      </c>
      <c r="J8">
        <f>IF('申込一覧'!H25="","",INDEX('名前'!$L$4:$L$92,MATCH('申込一覧'!H25,'名前'!$M$4:$M$92,0))&amp;" "&amp;IF('申込一覧'!O25=1,RIGHTB(10000000+'申込一覧'!I25,7),IF('申込一覧'!O25=2,RIGHTB(100000+'申込一覧'!I25,5),"")))</f>
      </c>
      <c r="K8">
        <f>IF('申込一覧'!J25="","",INDEX('名前'!$L$4:$L$92,MATCH('申込一覧'!J25,'名前'!$M$4:$M$44,0))&amp;" "&amp;IF('申込一覧'!P25=1,RIGHTB(10000000+'申込一覧'!K25,7),IF('申込一覧'!P25=2,RIGHTB(100000+'申込一覧'!K25,5),"")))</f>
      </c>
      <c r="L8">
        <f>IF('申込一覧'!L25="","",INDEX('名前'!$L$4:$L$92,MATCH('申込一覧'!L25,'名前'!$M$4:$M$44,0))&amp;" "&amp;IF('申込一覧'!Q25=1,RIGHTB(10000000+'申込一覧'!M25,7),IF('申込一覧'!Q25=2,RIGHTB(100000+'申込一覧'!M25,5),"")))</f>
      </c>
      <c r="M8">
        <f>IF('申込一覧'!B25="","",'申込一覧'!F25*10000+'申込一覧'!B25)</f>
      </c>
    </row>
    <row r="9" spans="1:13" ht="12.75">
      <c r="A9">
        <f>IF('申込一覧'!B26="","",'申込一覧'!F26*10000+'申込一覧'!B26&amp;IF('申込一覧'!$K$11="高校","33"&amp;E9,IF('申込一覧'!$K$11="中学","55"&amp;E9,IF('申込一覧'!$K$11="学連登録（大学等）","22"&amp;E9,"11"&amp;E9))))</f>
      </c>
      <c r="B9">
        <f>IF('申込一覧'!C26="","",'申込一覧'!C26&amp;IF('申込一覧'!E26="","","("&amp;'申込一覧'!E26&amp;")"))</f>
      </c>
      <c r="C9">
        <f>IF('申込一覧'!D26="","",'申込一覧'!D26)</f>
      </c>
      <c r="D9">
        <f>IF('申込一覧'!F26="","",'申込一覧'!F26)</f>
      </c>
      <c r="E9">
        <f>IF('申込一覧'!G26="","",INDEX(RIGHTB('名前'!$P$5:$P$52,2),MATCH('申込一覧'!G26,'名前'!$Q$5:$Q$52,0)))</f>
      </c>
      <c r="F9">
        <f>IF('申込一覧'!B26="","",'申込一覧'!$F$11)</f>
      </c>
      <c r="G9">
        <f>IF('申込一覧'!B26="","",0)</f>
      </c>
      <c r="H9">
        <f>IF('申込一覧'!B26="","",0)</f>
      </c>
      <c r="I9">
        <f>IF('申込一覧'!B26="","",'申込一覧'!B26)</f>
      </c>
      <c r="J9">
        <f>IF('申込一覧'!H26="","",INDEX('名前'!$L$4:$L$92,MATCH('申込一覧'!H26,'名前'!$M$4:$M$92,0))&amp;" "&amp;IF('申込一覧'!O26=1,RIGHTB(10000000+'申込一覧'!I26,7),IF('申込一覧'!O26=2,RIGHTB(100000+'申込一覧'!I26,5),"")))</f>
      </c>
      <c r="K9">
        <f>IF('申込一覧'!J26="","",INDEX('名前'!$L$4:$L$92,MATCH('申込一覧'!J26,'名前'!$M$4:$M$44,0))&amp;" "&amp;IF('申込一覧'!P26=1,RIGHTB(10000000+'申込一覧'!K26,7),IF('申込一覧'!P26=2,RIGHTB(100000+'申込一覧'!K26,5),"")))</f>
      </c>
      <c r="L9">
        <f>IF('申込一覧'!L26="","",INDEX('名前'!$L$4:$L$92,MATCH('申込一覧'!L26,'名前'!$M$4:$M$44,0))&amp;" "&amp;IF('申込一覧'!Q26=1,RIGHTB(10000000+'申込一覧'!M26,7),IF('申込一覧'!Q26=2,RIGHTB(100000+'申込一覧'!M26,5),"")))</f>
      </c>
      <c r="M9">
        <f>IF('申込一覧'!B26="","",'申込一覧'!F26*10000+'申込一覧'!B26)</f>
      </c>
    </row>
    <row r="10" spans="1:13" ht="12.75">
      <c r="A10">
        <f>IF('申込一覧'!B27="","",'申込一覧'!F27*10000+'申込一覧'!B27&amp;IF('申込一覧'!$K$11="高校","33"&amp;E10,IF('申込一覧'!$K$11="中学","55"&amp;E10,IF('申込一覧'!$K$11="学連登録（大学等）","22"&amp;E10,"11"&amp;E10))))</f>
      </c>
      <c r="B10">
        <f>IF('申込一覧'!C27="","",'申込一覧'!C27&amp;IF('申込一覧'!E27="","","("&amp;'申込一覧'!E27&amp;")"))</f>
      </c>
      <c r="C10">
        <f>IF('申込一覧'!D27="","",'申込一覧'!D27)</f>
      </c>
      <c r="D10">
        <f>IF('申込一覧'!F27="","",'申込一覧'!F27)</f>
      </c>
      <c r="E10">
        <f>IF('申込一覧'!G27="","",INDEX(RIGHTB('名前'!$P$5:$P$52,2),MATCH('申込一覧'!G27,'名前'!$Q$5:$Q$52,0)))</f>
      </c>
      <c r="F10">
        <f>IF('申込一覧'!B27="","",'申込一覧'!$F$11)</f>
      </c>
      <c r="G10">
        <f>IF('申込一覧'!B27="","",0)</f>
      </c>
      <c r="H10">
        <f>IF('申込一覧'!B27="","",0)</f>
      </c>
      <c r="I10">
        <f>IF('申込一覧'!B27="","",'申込一覧'!B27)</f>
      </c>
      <c r="J10">
        <f>IF('申込一覧'!H27="","",INDEX('名前'!$L$4:$L$92,MATCH('申込一覧'!H27,'名前'!$M$4:$M$92,0))&amp;" "&amp;IF('申込一覧'!O27=1,RIGHTB(10000000+'申込一覧'!I27,7),IF('申込一覧'!O27=2,RIGHTB(100000+'申込一覧'!I27,5),"")))</f>
      </c>
      <c r="K10">
        <f>IF('申込一覧'!J27="","",INDEX('名前'!$L$4:$L$92,MATCH('申込一覧'!J27,'名前'!$M$4:$M$44,0))&amp;" "&amp;IF('申込一覧'!P27=1,RIGHTB(10000000+'申込一覧'!K27,7),IF('申込一覧'!P27=2,RIGHTB(100000+'申込一覧'!K27,5),"")))</f>
      </c>
      <c r="L10">
        <f>IF('申込一覧'!L27="","",INDEX('名前'!$L$4:$L$92,MATCH('申込一覧'!L27,'名前'!$M$4:$M$44,0))&amp;" "&amp;IF('申込一覧'!Q27=1,RIGHTB(10000000+'申込一覧'!M27,7),IF('申込一覧'!Q27=2,RIGHTB(100000+'申込一覧'!M27,5),"")))</f>
      </c>
      <c r="M10">
        <f>IF('申込一覧'!B27="","",'申込一覧'!F27*10000+'申込一覧'!B27)</f>
      </c>
    </row>
    <row r="11" spans="1:13" ht="12.75">
      <c r="A11">
        <f>IF('申込一覧'!B28="","",'申込一覧'!F28*10000+'申込一覧'!B28&amp;IF('申込一覧'!$K$11="高校","33"&amp;E11,IF('申込一覧'!$K$11="中学","55"&amp;E11,IF('申込一覧'!$K$11="学連登録（大学等）","22"&amp;E11,"11"&amp;E11))))</f>
      </c>
      <c r="B11">
        <f>IF('申込一覧'!C28="","",'申込一覧'!C28&amp;IF('申込一覧'!E28="","","("&amp;'申込一覧'!E28&amp;")"))</f>
      </c>
      <c r="C11">
        <f>IF('申込一覧'!D28="","",'申込一覧'!D28)</f>
      </c>
      <c r="D11">
        <f>IF('申込一覧'!F28="","",'申込一覧'!F28)</f>
      </c>
      <c r="E11">
        <f>IF('申込一覧'!G28="","",INDEX(RIGHTB('名前'!$P$5:$P$52,2),MATCH('申込一覧'!G28,'名前'!$Q$5:$Q$52,0)))</f>
      </c>
      <c r="F11">
        <f>IF('申込一覧'!B28="","",'申込一覧'!$F$11)</f>
      </c>
      <c r="G11">
        <f>IF('申込一覧'!B28="","",0)</f>
      </c>
      <c r="H11">
        <f>IF('申込一覧'!B28="","",0)</f>
      </c>
      <c r="I11">
        <f>IF('申込一覧'!B28="","",'申込一覧'!B28)</f>
      </c>
      <c r="J11">
        <f>IF('申込一覧'!H28="","",INDEX('名前'!$L$4:$L$92,MATCH('申込一覧'!H28,'名前'!$M$4:$M$92,0))&amp;" "&amp;IF('申込一覧'!O28=1,RIGHTB(10000000+'申込一覧'!I28,7),IF('申込一覧'!O28=2,RIGHTB(100000+'申込一覧'!I28,5),"")))</f>
      </c>
      <c r="K11">
        <f>IF('申込一覧'!J28="","",INDEX('名前'!$L$4:$L$92,MATCH('申込一覧'!J28,'名前'!$M$4:$M$44,0))&amp;" "&amp;IF('申込一覧'!P28=1,RIGHTB(10000000+'申込一覧'!K28,7),IF('申込一覧'!P28=2,RIGHTB(100000+'申込一覧'!K28,5),"")))</f>
      </c>
      <c r="L11">
        <f>IF('申込一覧'!L28="","",INDEX('名前'!$L$4:$L$92,MATCH('申込一覧'!L28,'名前'!$M$4:$M$44,0))&amp;" "&amp;IF('申込一覧'!Q28=1,RIGHTB(10000000+'申込一覧'!M28,7),IF('申込一覧'!Q28=2,RIGHTB(100000+'申込一覧'!M28,5),"")))</f>
      </c>
      <c r="M11">
        <f>IF('申込一覧'!B28="","",'申込一覧'!F28*10000+'申込一覧'!B28)</f>
      </c>
    </row>
    <row r="12" spans="1:13" ht="12.75">
      <c r="A12">
        <f>IF('申込一覧'!B29="","",'申込一覧'!F29*10000+'申込一覧'!B29&amp;IF('申込一覧'!$K$11="高校","33"&amp;E12,IF('申込一覧'!$K$11="中学","55"&amp;E12,IF('申込一覧'!$K$11="学連登録（大学等）","22"&amp;E12,"11"&amp;E12))))</f>
      </c>
      <c r="B12">
        <f>IF('申込一覧'!C29="","",'申込一覧'!C29&amp;IF('申込一覧'!E29="","","("&amp;'申込一覧'!E29&amp;")"))</f>
      </c>
      <c r="C12">
        <f>IF('申込一覧'!D29="","",'申込一覧'!D29)</f>
      </c>
      <c r="D12">
        <f>IF('申込一覧'!F29="","",'申込一覧'!F29)</f>
      </c>
      <c r="E12">
        <f>IF('申込一覧'!G29="","",INDEX(RIGHTB('名前'!$P$5:$P$52,2),MATCH('申込一覧'!G29,'名前'!$Q$5:$Q$52,0)))</f>
      </c>
      <c r="F12">
        <f>IF('申込一覧'!B29="","",'申込一覧'!$F$11)</f>
      </c>
      <c r="G12">
        <f>IF('申込一覧'!B29="","",0)</f>
      </c>
      <c r="H12">
        <f>IF('申込一覧'!B29="","",0)</f>
      </c>
      <c r="I12">
        <f>IF('申込一覧'!B29="","",'申込一覧'!B29)</f>
      </c>
      <c r="J12">
        <f>IF('申込一覧'!H29="","",INDEX('名前'!$L$4:$L$92,MATCH('申込一覧'!H29,'名前'!$M$4:$M$92,0))&amp;" "&amp;IF('申込一覧'!O29=1,RIGHTB(10000000+'申込一覧'!I29,7),IF('申込一覧'!O29=2,RIGHTB(100000+'申込一覧'!I29,5),"")))</f>
      </c>
      <c r="K12">
        <f>IF('申込一覧'!J29="","",INDEX('名前'!$L$4:$L$92,MATCH('申込一覧'!J29,'名前'!$M$4:$M$44,0))&amp;" "&amp;IF('申込一覧'!P29=1,RIGHTB(10000000+'申込一覧'!K29,7),IF('申込一覧'!P29=2,RIGHTB(100000+'申込一覧'!K29,5),"")))</f>
      </c>
      <c r="L12">
        <f>IF('申込一覧'!L29="","",INDEX('名前'!$L$4:$L$92,MATCH('申込一覧'!L29,'名前'!$M$4:$M$44,0))&amp;" "&amp;IF('申込一覧'!Q29=1,RIGHTB(10000000+'申込一覧'!M29,7),IF('申込一覧'!Q29=2,RIGHTB(100000+'申込一覧'!M29,5),"")))</f>
      </c>
      <c r="M12">
        <f>IF('申込一覧'!B29="","",'申込一覧'!F29*10000+'申込一覧'!B29)</f>
      </c>
    </row>
    <row r="13" spans="1:13" ht="12.75">
      <c r="A13">
        <f>IF('申込一覧'!B30="","",'申込一覧'!F30*10000+'申込一覧'!B30&amp;IF('申込一覧'!$K$11="高校","33"&amp;E13,IF('申込一覧'!$K$11="中学","55"&amp;E13,IF('申込一覧'!$K$11="学連登録（大学等）","22"&amp;E13,"11"&amp;E13))))</f>
      </c>
      <c r="B13">
        <f>IF('申込一覧'!C30="","",'申込一覧'!C30&amp;IF('申込一覧'!E30="","","("&amp;'申込一覧'!E30&amp;")"))</f>
      </c>
      <c r="C13">
        <f>IF('申込一覧'!D30="","",'申込一覧'!D30)</f>
      </c>
      <c r="D13">
        <f>IF('申込一覧'!F30="","",'申込一覧'!F30)</f>
      </c>
      <c r="E13">
        <f>IF('申込一覧'!G30="","",INDEX(RIGHTB('名前'!$P$5:$P$52,2),MATCH('申込一覧'!G30,'名前'!$Q$5:$Q$52,0)))</f>
      </c>
      <c r="F13">
        <f>IF('申込一覧'!B30="","",'申込一覧'!$F$11)</f>
      </c>
      <c r="G13">
        <f>IF('申込一覧'!B30="","",0)</f>
      </c>
      <c r="H13">
        <f>IF('申込一覧'!B30="","",0)</f>
      </c>
      <c r="I13">
        <f>IF('申込一覧'!B30="","",'申込一覧'!B30)</f>
      </c>
      <c r="J13">
        <f>IF('申込一覧'!H30="","",INDEX('名前'!$L$4:$L$92,MATCH('申込一覧'!H30,'名前'!$M$4:$M$92,0))&amp;" "&amp;IF('申込一覧'!O30=1,RIGHTB(10000000+'申込一覧'!I30,7),IF('申込一覧'!O30=2,RIGHTB(100000+'申込一覧'!I30,5),"")))</f>
      </c>
      <c r="K13">
        <f>IF('申込一覧'!J30="","",INDEX('名前'!$L$4:$L$92,MATCH('申込一覧'!J30,'名前'!$M$4:$M$44,0))&amp;" "&amp;IF('申込一覧'!P30=1,RIGHTB(10000000+'申込一覧'!K30,7),IF('申込一覧'!P30=2,RIGHTB(100000+'申込一覧'!K30,5),"")))</f>
      </c>
      <c r="L13">
        <f>IF('申込一覧'!L30="","",INDEX('名前'!$L$4:$L$92,MATCH('申込一覧'!L30,'名前'!$M$4:$M$44,0))&amp;" "&amp;IF('申込一覧'!Q30=1,RIGHTB(10000000+'申込一覧'!M30,7),IF('申込一覧'!Q30=2,RIGHTB(100000+'申込一覧'!M30,5),"")))</f>
      </c>
      <c r="M13">
        <f>IF('申込一覧'!B30="","",'申込一覧'!F30*10000+'申込一覧'!B30)</f>
      </c>
    </row>
    <row r="14" spans="1:13" ht="12.75">
      <c r="A14">
        <f>IF('申込一覧'!B31="","",'申込一覧'!F31*10000+'申込一覧'!B31&amp;IF('申込一覧'!$K$11="高校","33"&amp;E14,IF('申込一覧'!$K$11="中学","55"&amp;E14,IF('申込一覧'!$K$11="学連登録（大学等）","22"&amp;E14,"11"&amp;E14))))</f>
      </c>
      <c r="B14">
        <f>IF('申込一覧'!C31="","",'申込一覧'!C31&amp;IF('申込一覧'!E31="","","("&amp;'申込一覧'!E31&amp;")"))</f>
      </c>
      <c r="C14">
        <f>IF('申込一覧'!D31="","",'申込一覧'!D31)</f>
      </c>
      <c r="D14">
        <f>IF('申込一覧'!F31="","",'申込一覧'!F31)</f>
      </c>
      <c r="E14">
        <f>IF('申込一覧'!G31="","",INDEX(RIGHTB('名前'!$P$5:$P$52,2),MATCH('申込一覧'!G31,'名前'!$Q$5:$Q$52,0)))</f>
      </c>
      <c r="F14">
        <f>IF('申込一覧'!B31="","",'申込一覧'!$F$11)</f>
      </c>
      <c r="G14">
        <f>IF('申込一覧'!B31="","",0)</f>
      </c>
      <c r="H14">
        <f>IF('申込一覧'!B31="","",0)</f>
      </c>
      <c r="I14">
        <f>IF('申込一覧'!B31="","",'申込一覧'!B31)</f>
      </c>
      <c r="J14">
        <f>IF('申込一覧'!H31="","",INDEX('名前'!$L$4:$L$92,MATCH('申込一覧'!H31,'名前'!$M$4:$M$92,0))&amp;" "&amp;IF('申込一覧'!O31=1,RIGHTB(10000000+'申込一覧'!I31,7),IF('申込一覧'!O31=2,RIGHTB(100000+'申込一覧'!I31,5),"")))</f>
      </c>
      <c r="K14">
        <f>IF('申込一覧'!J31="","",INDEX('名前'!$L$4:$L$92,MATCH('申込一覧'!J31,'名前'!$M$4:$M$44,0))&amp;" "&amp;IF('申込一覧'!P31=1,RIGHTB(10000000+'申込一覧'!K31,7),IF('申込一覧'!P31=2,RIGHTB(100000+'申込一覧'!K31,5),"")))</f>
      </c>
      <c r="L14">
        <f>IF('申込一覧'!L31="","",INDEX('名前'!$L$4:$L$92,MATCH('申込一覧'!L31,'名前'!$M$4:$M$44,0))&amp;" "&amp;IF('申込一覧'!Q31=1,RIGHTB(10000000+'申込一覧'!M31,7),IF('申込一覧'!Q31=2,RIGHTB(100000+'申込一覧'!M31,5),"")))</f>
      </c>
      <c r="M14">
        <f>IF('申込一覧'!B31="","",'申込一覧'!F31*10000+'申込一覧'!B31)</f>
      </c>
    </row>
    <row r="15" spans="1:13" ht="12.75">
      <c r="A15">
        <f>IF('申込一覧'!B32="","",'申込一覧'!F32*10000+'申込一覧'!B32&amp;IF('申込一覧'!$K$11="高校","33"&amp;E15,IF('申込一覧'!$K$11="中学","55"&amp;E15,IF('申込一覧'!$K$11="学連登録（大学等）","22"&amp;E15,"11"&amp;E15))))</f>
      </c>
      <c r="B15">
        <f>IF('申込一覧'!C32="","",'申込一覧'!C32&amp;IF('申込一覧'!E32="","","("&amp;'申込一覧'!E32&amp;")"))</f>
      </c>
      <c r="C15">
        <f>IF('申込一覧'!D32="","",'申込一覧'!D32)</f>
      </c>
      <c r="D15">
        <f>IF('申込一覧'!F32="","",'申込一覧'!F32)</f>
      </c>
      <c r="E15">
        <f>IF('申込一覧'!G32="","",INDEX(RIGHTB('名前'!$P$5:$P$52,2),MATCH('申込一覧'!G32,'名前'!$Q$5:$Q$52,0)))</f>
      </c>
      <c r="F15">
        <f>IF('申込一覧'!B32="","",'申込一覧'!$F$11)</f>
      </c>
      <c r="G15">
        <f>IF('申込一覧'!B32="","",0)</f>
      </c>
      <c r="H15">
        <f>IF('申込一覧'!B32="","",0)</f>
      </c>
      <c r="I15">
        <f>IF('申込一覧'!B32="","",'申込一覧'!B32)</f>
      </c>
      <c r="J15">
        <f>IF('申込一覧'!H32="","",INDEX('名前'!$L$4:$L$92,MATCH('申込一覧'!H32,'名前'!$M$4:$M$92,0))&amp;" "&amp;IF('申込一覧'!O32=1,RIGHTB(10000000+'申込一覧'!I32,7),IF('申込一覧'!O32=2,RIGHTB(100000+'申込一覧'!I32,5),"")))</f>
      </c>
      <c r="K15">
        <f>IF('申込一覧'!J32="","",INDEX('名前'!$L$4:$L$92,MATCH('申込一覧'!J32,'名前'!$M$4:$M$44,0))&amp;" "&amp;IF('申込一覧'!P32=1,RIGHTB(10000000+'申込一覧'!K32,7),IF('申込一覧'!P32=2,RIGHTB(100000+'申込一覧'!K32,5),"")))</f>
      </c>
      <c r="L15">
        <f>IF('申込一覧'!L32="","",INDEX('名前'!$L$4:$L$92,MATCH('申込一覧'!L32,'名前'!$M$4:$M$44,0))&amp;" "&amp;IF('申込一覧'!Q32=1,RIGHTB(10000000+'申込一覧'!M32,7),IF('申込一覧'!Q32=2,RIGHTB(100000+'申込一覧'!M32,5),"")))</f>
      </c>
      <c r="M15">
        <f>IF('申込一覧'!B32="","",'申込一覧'!F32*10000+'申込一覧'!B32)</f>
      </c>
    </row>
    <row r="16" spans="1:13" ht="12.75">
      <c r="A16">
        <f>IF('申込一覧'!B33="","",'申込一覧'!F33*10000+'申込一覧'!B33&amp;IF('申込一覧'!$K$11="高校","33"&amp;E16,IF('申込一覧'!$K$11="中学","55"&amp;E16,IF('申込一覧'!$K$11="学連登録（大学等）","22"&amp;E16,"11"&amp;E16))))</f>
      </c>
      <c r="B16">
        <f>IF('申込一覧'!C33="","",'申込一覧'!C33&amp;IF('申込一覧'!E33="","","("&amp;'申込一覧'!E33&amp;")"))</f>
      </c>
      <c r="C16">
        <f>IF('申込一覧'!D33="","",'申込一覧'!D33)</f>
      </c>
      <c r="D16">
        <f>IF('申込一覧'!F33="","",'申込一覧'!F33)</f>
      </c>
      <c r="E16">
        <f>IF('申込一覧'!G33="","",INDEX(RIGHTB('名前'!$P$5:$P$52,2),MATCH('申込一覧'!G33,'名前'!$Q$5:$Q$52,0)))</f>
      </c>
      <c r="F16">
        <f>IF('申込一覧'!B33="","",'申込一覧'!$F$11)</f>
      </c>
      <c r="G16">
        <f>IF('申込一覧'!B33="","",0)</f>
      </c>
      <c r="H16">
        <f>IF('申込一覧'!B33="","",0)</f>
      </c>
      <c r="I16">
        <f>IF('申込一覧'!B33="","",'申込一覧'!B33)</f>
      </c>
      <c r="J16">
        <f>IF('申込一覧'!H33="","",INDEX('名前'!$L$4:$L$92,MATCH('申込一覧'!H33,'名前'!$M$4:$M$92,0))&amp;" "&amp;IF('申込一覧'!O33=1,RIGHTB(10000000+'申込一覧'!I33,7),IF('申込一覧'!O33=2,RIGHTB(100000+'申込一覧'!I33,5),"")))</f>
      </c>
      <c r="K16">
        <f>IF('申込一覧'!J33="","",INDEX('名前'!$L$4:$L$92,MATCH('申込一覧'!J33,'名前'!$M$4:$M$44,0))&amp;" "&amp;IF('申込一覧'!P33=1,RIGHTB(10000000+'申込一覧'!K33,7),IF('申込一覧'!P33=2,RIGHTB(100000+'申込一覧'!K33,5),"")))</f>
      </c>
      <c r="L16">
        <f>IF('申込一覧'!L33="","",INDEX('名前'!$L$4:$L$92,MATCH('申込一覧'!L33,'名前'!$M$4:$M$44,0))&amp;" "&amp;IF('申込一覧'!Q33=1,RIGHTB(10000000+'申込一覧'!M33,7),IF('申込一覧'!Q33=2,RIGHTB(100000+'申込一覧'!M33,5),"")))</f>
      </c>
      <c r="M16">
        <f>IF('申込一覧'!B33="","",'申込一覧'!F33*10000+'申込一覧'!B33)</f>
      </c>
    </row>
    <row r="17" spans="1:13" ht="12.75">
      <c r="A17">
        <f>IF('申込一覧'!B34="","",'申込一覧'!F34*10000+'申込一覧'!B34&amp;IF('申込一覧'!$K$11="高校","33"&amp;E17,IF('申込一覧'!$K$11="中学","55"&amp;E17,IF('申込一覧'!$K$11="学連登録（大学等）","22"&amp;E17,"11"&amp;E17))))</f>
      </c>
      <c r="B17">
        <f>IF('申込一覧'!C34="","",'申込一覧'!C34&amp;IF('申込一覧'!E34="","","("&amp;'申込一覧'!E34&amp;")"))</f>
      </c>
      <c r="C17">
        <f>IF('申込一覧'!D34="","",'申込一覧'!D34)</f>
      </c>
      <c r="D17">
        <f>IF('申込一覧'!F34="","",'申込一覧'!F34)</f>
      </c>
      <c r="E17">
        <f>IF('申込一覧'!G34="","",INDEX(RIGHTB('名前'!$P$5:$P$52,2),MATCH('申込一覧'!G34,'名前'!$Q$5:$Q$52,0)))</f>
      </c>
      <c r="F17">
        <f>IF('申込一覧'!B34="","",'申込一覧'!$F$11)</f>
      </c>
      <c r="G17">
        <f>IF('申込一覧'!B34="","",0)</f>
      </c>
      <c r="H17">
        <f>IF('申込一覧'!B34="","",0)</f>
      </c>
      <c r="I17">
        <f>IF('申込一覧'!B34="","",'申込一覧'!B34)</f>
      </c>
      <c r="J17">
        <f>IF('申込一覧'!H34="","",INDEX('名前'!$L$4:$L$92,MATCH('申込一覧'!H34,'名前'!$M$4:$M$92,0))&amp;" "&amp;IF('申込一覧'!O34=1,RIGHTB(10000000+'申込一覧'!I34,7),IF('申込一覧'!O34=2,RIGHTB(100000+'申込一覧'!I34,5),"")))</f>
      </c>
      <c r="K17">
        <f>IF('申込一覧'!J34="","",INDEX('名前'!$L$4:$L$92,MATCH('申込一覧'!J34,'名前'!$M$4:$M$44,0))&amp;" "&amp;IF('申込一覧'!P34=1,RIGHTB(10000000+'申込一覧'!K34,7),IF('申込一覧'!P34=2,RIGHTB(100000+'申込一覧'!K34,5),"")))</f>
      </c>
      <c r="L17">
        <f>IF('申込一覧'!L34="","",INDEX('名前'!$L$4:$L$92,MATCH('申込一覧'!L34,'名前'!$M$4:$M$44,0))&amp;" "&amp;IF('申込一覧'!Q34=1,RIGHTB(10000000+'申込一覧'!M34,7),IF('申込一覧'!Q34=2,RIGHTB(100000+'申込一覧'!M34,5),"")))</f>
      </c>
      <c r="M17">
        <f>IF('申込一覧'!B34="","",'申込一覧'!F34*10000+'申込一覧'!B34)</f>
      </c>
    </row>
    <row r="18" spans="1:13" ht="12.75">
      <c r="A18">
        <f>IF('申込一覧'!B35="","",'申込一覧'!F35*10000+'申込一覧'!B35&amp;IF('申込一覧'!$K$11="高校","33"&amp;E18,IF('申込一覧'!$K$11="中学","55"&amp;E18,IF('申込一覧'!$K$11="学連登録（大学等）","22"&amp;E18,"11"&amp;E18))))</f>
      </c>
      <c r="B18">
        <f>IF('申込一覧'!C35="","",'申込一覧'!C35&amp;IF('申込一覧'!E35="","","("&amp;'申込一覧'!E35&amp;")"))</f>
      </c>
      <c r="C18">
        <f>IF('申込一覧'!D35="","",'申込一覧'!D35)</f>
      </c>
      <c r="D18">
        <f>IF('申込一覧'!F35="","",'申込一覧'!F35)</f>
      </c>
      <c r="E18">
        <f>IF('申込一覧'!G35="","",INDEX(RIGHTB('名前'!$P$5:$P$52,2),MATCH('申込一覧'!G35,'名前'!$Q$5:$Q$52,0)))</f>
      </c>
      <c r="F18">
        <f>IF('申込一覧'!B35="","",'申込一覧'!$F$11)</f>
      </c>
      <c r="G18">
        <f>IF('申込一覧'!B35="","",0)</f>
      </c>
      <c r="H18">
        <f>IF('申込一覧'!B35="","",0)</f>
      </c>
      <c r="I18">
        <f>IF('申込一覧'!B35="","",'申込一覧'!B35)</f>
      </c>
      <c r="J18">
        <f>IF('申込一覧'!H35="","",INDEX('名前'!$L$4:$L$92,MATCH('申込一覧'!H35,'名前'!$M$4:$M$92,0))&amp;" "&amp;IF('申込一覧'!O35=1,RIGHTB(10000000+'申込一覧'!I35,7),IF('申込一覧'!O35=2,RIGHTB(100000+'申込一覧'!I35,5),"")))</f>
      </c>
      <c r="K18">
        <f>IF('申込一覧'!J35="","",INDEX('名前'!$L$4:$L$92,MATCH('申込一覧'!J35,'名前'!$M$4:$M$44,0))&amp;" "&amp;IF('申込一覧'!P35=1,RIGHTB(10000000+'申込一覧'!K35,7),IF('申込一覧'!P35=2,RIGHTB(100000+'申込一覧'!K35,5),"")))</f>
      </c>
      <c r="L18">
        <f>IF('申込一覧'!L35="","",INDEX('名前'!$L$4:$L$92,MATCH('申込一覧'!L35,'名前'!$M$4:$M$44,0))&amp;" "&amp;IF('申込一覧'!Q35=1,RIGHTB(10000000+'申込一覧'!M35,7),IF('申込一覧'!Q35=2,RIGHTB(100000+'申込一覧'!M35,5),"")))</f>
      </c>
      <c r="M18">
        <f>IF('申込一覧'!B35="","",'申込一覧'!F35*10000+'申込一覧'!B35)</f>
      </c>
    </row>
    <row r="19" spans="1:13" ht="12.75">
      <c r="A19">
        <f>IF('申込一覧'!B36="","",'申込一覧'!F36*10000+'申込一覧'!B36&amp;IF('申込一覧'!$K$11="高校","33"&amp;E19,IF('申込一覧'!$K$11="中学","55"&amp;E19,IF('申込一覧'!$K$11="学連登録（大学等）","22"&amp;E19,"11"&amp;E19))))</f>
      </c>
      <c r="B19">
        <f>IF('申込一覧'!C36="","",'申込一覧'!C36&amp;IF('申込一覧'!E36="","","("&amp;'申込一覧'!E36&amp;")"))</f>
      </c>
      <c r="C19">
        <f>IF('申込一覧'!D36="","",'申込一覧'!D36)</f>
      </c>
      <c r="D19">
        <f>IF('申込一覧'!F36="","",'申込一覧'!F36)</f>
      </c>
      <c r="E19">
        <f>IF('申込一覧'!G36="","",INDEX(RIGHTB('名前'!$P$5:$P$52,2),MATCH('申込一覧'!G36,'名前'!$Q$5:$Q$52,0)))</f>
      </c>
      <c r="F19">
        <f>IF('申込一覧'!B36="","",'申込一覧'!$F$11)</f>
      </c>
      <c r="G19">
        <f>IF('申込一覧'!B36="","",0)</f>
      </c>
      <c r="H19">
        <f>IF('申込一覧'!B36="","",0)</f>
      </c>
      <c r="I19">
        <f>IF('申込一覧'!B36="","",'申込一覧'!B36)</f>
      </c>
      <c r="J19">
        <f>IF('申込一覧'!H36="","",INDEX('名前'!$L$4:$L$92,MATCH('申込一覧'!H36,'名前'!$M$4:$M$92,0))&amp;" "&amp;IF('申込一覧'!O36=1,RIGHTB(10000000+'申込一覧'!I36,7),IF('申込一覧'!O36=2,RIGHTB(100000+'申込一覧'!I36,5),"")))</f>
      </c>
      <c r="K19">
        <f>IF('申込一覧'!J36="","",INDEX('名前'!$L$4:$L$92,MATCH('申込一覧'!J36,'名前'!$M$4:$M$44,0))&amp;" "&amp;IF('申込一覧'!P36=1,RIGHTB(10000000+'申込一覧'!K36,7),IF('申込一覧'!P36=2,RIGHTB(100000+'申込一覧'!K36,5),"")))</f>
      </c>
      <c r="L19">
        <f>IF('申込一覧'!L36="","",INDEX('名前'!$L$4:$L$92,MATCH('申込一覧'!L36,'名前'!$M$4:$M$44,0))&amp;" "&amp;IF('申込一覧'!Q36=1,RIGHTB(10000000+'申込一覧'!M36,7),IF('申込一覧'!Q36=2,RIGHTB(100000+'申込一覧'!M36,5),"")))</f>
      </c>
      <c r="M19">
        <f>IF('申込一覧'!B36="","",'申込一覧'!F36*10000+'申込一覧'!B36)</f>
      </c>
    </row>
    <row r="20" spans="1:13" ht="12.75">
      <c r="A20">
        <f>IF('申込一覧'!B37="","",'申込一覧'!F37*10000+'申込一覧'!B37&amp;IF('申込一覧'!$K$11="高校","33"&amp;E20,IF('申込一覧'!$K$11="中学","55"&amp;E20,IF('申込一覧'!$K$11="学連登録（大学等）","22"&amp;E20,"11"&amp;E20))))</f>
      </c>
      <c r="B20">
        <f>IF('申込一覧'!C37="","",'申込一覧'!C37&amp;IF('申込一覧'!E37="","","("&amp;'申込一覧'!E37&amp;")"))</f>
      </c>
      <c r="C20">
        <f>IF('申込一覧'!D37="","",'申込一覧'!D37)</f>
      </c>
      <c r="D20">
        <f>IF('申込一覧'!F37="","",'申込一覧'!F37)</f>
      </c>
      <c r="E20">
        <f>IF('申込一覧'!G37="","",INDEX(RIGHTB('名前'!$P$5:$P$52,2),MATCH('申込一覧'!G37,'名前'!$Q$5:$Q$52,0)))</f>
      </c>
      <c r="F20">
        <f>IF('申込一覧'!B37="","",'申込一覧'!$F$11)</f>
      </c>
      <c r="G20">
        <f>IF('申込一覧'!B37="","",0)</f>
      </c>
      <c r="H20">
        <f>IF('申込一覧'!B37="","",0)</f>
      </c>
      <c r="I20">
        <f>IF('申込一覧'!B37="","",'申込一覧'!B37)</f>
      </c>
      <c r="J20">
        <f>IF('申込一覧'!H37="","",INDEX('名前'!$L$4:$L$92,MATCH('申込一覧'!H37,'名前'!$M$4:$M$92,0))&amp;" "&amp;IF('申込一覧'!O37=1,RIGHTB(10000000+'申込一覧'!I37,7),IF('申込一覧'!O37=2,RIGHTB(100000+'申込一覧'!I37,5),"")))</f>
      </c>
      <c r="K20">
        <f>IF('申込一覧'!J37="","",INDEX('名前'!$L$4:$L$92,MATCH('申込一覧'!J37,'名前'!$M$4:$M$44,0))&amp;" "&amp;IF('申込一覧'!P37=1,RIGHTB(10000000+'申込一覧'!K37,7),IF('申込一覧'!P37=2,RIGHTB(100000+'申込一覧'!K37,5),"")))</f>
      </c>
      <c r="L20">
        <f>IF('申込一覧'!L37="","",INDEX('名前'!$L$4:$L$92,MATCH('申込一覧'!L37,'名前'!$M$4:$M$44,0))&amp;" "&amp;IF('申込一覧'!Q37=1,RIGHTB(10000000+'申込一覧'!M37,7),IF('申込一覧'!Q37=2,RIGHTB(100000+'申込一覧'!M37,5),"")))</f>
      </c>
      <c r="M20">
        <f>IF('申込一覧'!B37="","",'申込一覧'!F37*10000+'申込一覧'!B37)</f>
      </c>
    </row>
    <row r="21" spans="1:13" ht="12.75">
      <c r="A21">
        <f>IF('申込一覧'!B38="","",'申込一覧'!F38*10000+'申込一覧'!B38&amp;IF('申込一覧'!$K$11="高校","33"&amp;E21,IF('申込一覧'!$K$11="中学","55"&amp;E21,IF('申込一覧'!$K$11="学連登録（大学等）","22"&amp;E21,"11"&amp;E21))))</f>
      </c>
      <c r="B21">
        <f>IF('申込一覧'!C38="","",'申込一覧'!C38&amp;IF('申込一覧'!E38="","","("&amp;'申込一覧'!E38&amp;")"))</f>
      </c>
      <c r="C21">
        <f>IF('申込一覧'!D38="","",'申込一覧'!D38)</f>
      </c>
      <c r="D21">
        <f>IF('申込一覧'!F38="","",'申込一覧'!F38)</f>
      </c>
      <c r="E21">
        <f>IF('申込一覧'!G38="","",INDEX(RIGHTB('名前'!$P$5:$P$52,2),MATCH('申込一覧'!G38,'名前'!$Q$5:$Q$52,0)))</f>
      </c>
      <c r="F21">
        <f>IF('申込一覧'!B38="","",'申込一覧'!$F$11)</f>
      </c>
      <c r="G21">
        <f>IF('申込一覧'!B38="","",0)</f>
      </c>
      <c r="H21">
        <f>IF('申込一覧'!B38="","",0)</f>
      </c>
      <c r="I21">
        <f>IF('申込一覧'!B38="","",'申込一覧'!B38)</f>
      </c>
      <c r="J21">
        <f>IF('申込一覧'!H38="","",INDEX('名前'!$L$4:$L$92,MATCH('申込一覧'!H38,'名前'!$M$4:$M$92,0))&amp;" "&amp;IF('申込一覧'!O38=1,RIGHTB(10000000+'申込一覧'!I38,7),IF('申込一覧'!O38=2,RIGHTB(100000+'申込一覧'!I38,5),"")))</f>
      </c>
      <c r="K21">
        <f>IF('申込一覧'!J38="","",INDEX('名前'!$L$4:$L$92,MATCH('申込一覧'!J38,'名前'!$M$4:$M$44,0))&amp;" "&amp;IF('申込一覧'!P38=1,RIGHTB(10000000+'申込一覧'!K38,7),IF('申込一覧'!P38=2,RIGHTB(100000+'申込一覧'!K38,5),"")))</f>
      </c>
      <c r="L21">
        <f>IF('申込一覧'!L38="","",INDEX('名前'!$L$4:$L$92,MATCH('申込一覧'!L38,'名前'!$M$4:$M$44,0))&amp;" "&amp;IF('申込一覧'!Q38=1,RIGHTB(10000000+'申込一覧'!M38,7),IF('申込一覧'!Q38=2,RIGHTB(100000+'申込一覧'!M38,5),"")))</f>
      </c>
      <c r="M21">
        <f>IF('申込一覧'!B38="","",'申込一覧'!F38*10000+'申込一覧'!B38)</f>
      </c>
    </row>
    <row r="22" spans="1:13" ht="12.75">
      <c r="A22">
        <f>IF('申込一覧'!B39="","",'申込一覧'!F39*10000+'申込一覧'!B39&amp;IF('申込一覧'!$K$11="高校","33"&amp;E22,IF('申込一覧'!$K$11="中学","55"&amp;E22,IF('申込一覧'!$K$11="学連登録（大学等）","22"&amp;E22,"11"&amp;E22))))</f>
      </c>
      <c r="B22">
        <f>IF('申込一覧'!C39="","",'申込一覧'!C39&amp;IF('申込一覧'!E39="","","("&amp;'申込一覧'!E39&amp;")"))</f>
      </c>
      <c r="C22">
        <f>IF('申込一覧'!D39="","",'申込一覧'!D39)</f>
      </c>
      <c r="D22">
        <f>IF('申込一覧'!F39="","",'申込一覧'!F39)</f>
      </c>
      <c r="E22">
        <f>IF('申込一覧'!G39="","",INDEX(RIGHTB('名前'!$P$5:$P$52,2),MATCH('申込一覧'!G39,'名前'!$Q$5:$Q$52,0)))</f>
      </c>
      <c r="F22">
        <f>IF('申込一覧'!B39="","",'申込一覧'!$F$11)</f>
      </c>
      <c r="G22">
        <f>IF('申込一覧'!B39="","",0)</f>
      </c>
      <c r="H22">
        <f>IF('申込一覧'!B39="","",0)</f>
      </c>
      <c r="I22">
        <f>IF('申込一覧'!B39="","",'申込一覧'!B39)</f>
      </c>
      <c r="J22">
        <f>IF('申込一覧'!H39="","",INDEX('名前'!$L$4:$L$92,MATCH('申込一覧'!H39,'名前'!$M$4:$M$92,0))&amp;" "&amp;IF('申込一覧'!O39=1,RIGHTB(10000000+'申込一覧'!I39,7),IF('申込一覧'!O39=2,RIGHTB(100000+'申込一覧'!I39,5),"")))</f>
      </c>
      <c r="K22">
        <f>IF('申込一覧'!J39="","",INDEX('名前'!$L$4:$L$92,MATCH('申込一覧'!J39,'名前'!$M$4:$M$44,0))&amp;" "&amp;IF('申込一覧'!P39=1,RIGHTB(10000000+'申込一覧'!K39,7),IF('申込一覧'!P39=2,RIGHTB(100000+'申込一覧'!K39,5),"")))</f>
      </c>
      <c r="L22">
        <f>IF('申込一覧'!L39="","",INDEX('名前'!$L$4:$L$92,MATCH('申込一覧'!L39,'名前'!$M$4:$M$44,0))&amp;" "&amp;IF('申込一覧'!Q39=1,RIGHTB(10000000+'申込一覧'!M39,7),IF('申込一覧'!Q39=2,RIGHTB(100000+'申込一覧'!M39,5),"")))</f>
      </c>
      <c r="M22">
        <f>IF('申込一覧'!B39="","",'申込一覧'!F39*10000+'申込一覧'!B39)</f>
      </c>
    </row>
    <row r="23" spans="1:13" ht="12.75">
      <c r="A23">
        <f>IF('申込一覧'!B40="","",'申込一覧'!F40*10000+'申込一覧'!B40&amp;IF('申込一覧'!$K$11="高校","33"&amp;E23,IF('申込一覧'!$K$11="中学","55"&amp;E23,IF('申込一覧'!$K$11="学連登録（大学等）","22"&amp;E23,"11"&amp;E23))))</f>
      </c>
      <c r="B23">
        <f>IF('申込一覧'!C40="","",'申込一覧'!C40&amp;IF('申込一覧'!E40="","","("&amp;'申込一覧'!E40&amp;")"))</f>
      </c>
      <c r="C23">
        <f>IF('申込一覧'!D40="","",'申込一覧'!D40)</f>
      </c>
      <c r="D23">
        <f>IF('申込一覧'!F40="","",'申込一覧'!F40)</f>
      </c>
      <c r="E23">
        <f>IF('申込一覧'!G40="","",INDEX(RIGHTB('名前'!$P$5:$P$52,2),MATCH('申込一覧'!G40,'名前'!$Q$5:$Q$52,0)))</f>
      </c>
      <c r="F23">
        <f>IF('申込一覧'!B40="","",'申込一覧'!$F$11)</f>
      </c>
      <c r="G23">
        <f>IF('申込一覧'!B40="","",0)</f>
      </c>
      <c r="H23">
        <f>IF('申込一覧'!B40="","",0)</f>
      </c>
      <c r="I23">
        <f>IF('申込一覧'!B40="","",'申込一覧'!B40)</f>
      </c>
      <c r="J23">
        <f>IF('申込一覧'!H40="","",INDEX('名前'!$L$4:$L$92,MATCH('申込一覧'!H40,'名前'!$M$4:$M$92,0))&amp;" "&amp;IF('申込一覧'!O40=1,RIGHTB(10000000+'申込一覧'!I40,7),IF('申込一覧'!O40=2,RIGHTB(100000+'申込一覧'!I40,5),"")))</f>
      </c>
      <c r="K23">
        <f>IF('申込一覧'!J40="","",INDEX('名前'!$L$4:$L$92,MATCH('申込一覧'!J40,'名前'!$M$4:$M$44,0))&amp;" "&amp;IF('申込一覧'!P40=1,RIGHTB(10000000+'申込一覧'!K40,7),IF('申込一覧'!P40=2,RIGHTB(100000+'申込一覧'!K40,5),"")))</f>
      </c>
      <c r="L23">
        <f>IF('申込一覧'!L40="","",INDEX('名前'!$L$4:$L$92,MATCH('申込一覧'!L40,'名前'!$M$4:$M$44,0))&amp;" "&amp;IF('申込一覧'!Q40=1,RIGHTB(10000000+'申込一覧'!M40,7),IF('申込一覧'!Q40=2,RIGHTB(100000+'申込一覧'!M40,5),"")))</f>
      </c>
      <c r="M23">
        <f>IF('申込一覧'!B40="","",'申込一覧'!F40*10000+'申込一覧'!B40)</f>
      </c>
    </row>
    <row r="24" spans="1:13" ht="12.75">
      <c r="A24">
        <f>IF('申込一覧'!B41="","",'申込一覧'!F41*10000+'申込一覧'!B41&amp;IF('申込一覧'!$K$11="高校","33"&amp;E24,IF('申込一覧'!$K$11="中学","55"&amp;E24,IF('申込一覧'!$K$11="学連登録（大学等）","22"&amp;E24,"11"&amp;E24))))</f>
      </c>
      <c r="B24">
        <f>IF('申込一覧'!C41="","",'申込一覧'!C41&amp;IF('申込一覧'!E41="","","("&amp;'申込一覧'!E41&amp;")"))</f>
      </c>
      <c r="C24">
        <f>IF('申込一覧'!D41="","",'申込一覧'!D41)</f>
      </c>
      <c r="D24">
        <f>IF('申込一覧'!F41="","",'申込一覧'!F41)</f>
      </c>
      <c r="E24">
        <f>IF('申込一覧'!G41="","",INDEX(RIGHTB('名前'!$P$5:$P$52,2),MATCH('申込一覧'!G41,'名前'!$Q$5:$Q$52,0)))</f>
      </c>
      <c r="F24">
        <f>IF('申込一覧'!B41="","",'申込一覧'!$F$11)</f>
      </c>
      <c r="G24">
        <f>IF('申込一覧'!B41="","",0)</f>
      </c>
      <c r="H24">
        <f>IF('申込一覧'!B41="","",0)</f>
      </c>
      <c r="I24">
        <f>IF('申込一覧'!B41="","",'申込一覧'!B41)</f>
      </c>
      <c r="J24">
        <f>IF('申込一覧'!H41="","",INDEX('名前'!$L$4:$L$92,MATCH('申込一覧'!H41,'名前'!$M$4:$M$92,0))&amp;" "&amp;IF('申込一覧'!O41=1,RIGHTB(10000000+'申込一覧'!I41,7),IF('申込一覧'!O41=2,RIGHTB(100000+'申込一覧'!I41,5),"")))</f>
      </c>
      <c r="K24">
        <f>IF('申込一覧'!J41="","",INDEX('名前'!$L$4:$L$92,MATCH('申込一覧'!J41,'名前'!$M$4:$M$44,0))&amp;" "&amp;IF('申込一覧'!P41=1,RIGHTB(10000000+'申込一覧'!K41,7),IF('申込一覧'!P41=2,RIGHTB(100000+'申込一覧'!K41,5),"")))</f>
      </c>
      <c r="L24">
        <f>IF('申込一覧'!L41="","",INDEX('名前'!$L$4:$L$92,MATCH('申込一覧'!L41,'名前'!$M$4:$M$44,0))&amp;" "&amp;IF('申込一覧'!Q41=1,RIGHTB(10000000+'申込一覧'!M41,7),IF('申込一覧'!Q41=2,RIGHTB(100000+'申込一覧'!M41,5),"")))</f>
      </c>
      <c r="M24">
        <f>IF('申込一覧'!B41="","",'申込一覧'!F41*10000+'申込一覧'!B41)</f>
      </c>
    </row>
    <row r="25" spans="1:13" ht="12.75">
      <c r="A25">
        <f>IF('申込一覧'!B42="","",'申込一覧'!F42*10000+'申込一覧'!B42&amp;IF('申込一覧'!$K$11="高校","33"&amp;E25,IF('申込一覧'!$K$11="中学","55"&amp;E25,IF('申込一覧'!$K$11="学連登録（大学等）","22"&amp;E25,"11"&amp;E25))))</f>
      </c>
      <c r="B25">
        <f>IF('申込一覧'!C42="","",'申込一覧'!C42&amp;IF('申込一覧'!E42="","","("&amp;'申込一覧'!E42&amp;")"))</f>
      </c>
      <c r="C25">
        <f>IF('申込一覧'!D42="","",'申込一覧'!D42)</f>
      </c>
      <c r="D25">
        <f>IF('申込一覧'!F42="","",'申込一覧'!F42)</f>
      </c>
      <c r="E25">
        <f>IF('申込一覧'!G42="","",INDEX(RIGHTB('名前'!$P$5:$P$52,2),MATCH('申込一覧'!G42,'名前'!$Q$5:$Q$52,0)))</f>
      </c>
      <c r="F25">
        <f>IF('申込一覧'!B42="","",'申込一覧'!$F$11)</f>
      </c>
      <c r="G25">
        <f>IF('申込一覧'!B42="","",0)</f>
      </c>
      <c r="H25">
        <f>IF('申込一覧'!B42="","",0)</f>
      </c>
      <c r="I25">
        <f>IF('申込一覧'!B42="","",'申込一覧'!B42)</f>
      </c>
      <c r="J25">
        <f>IF('申込一覧'!H42="","",INDEX('名前'!$L$4:$L$92,MATCH('申込一覧'!H42,'名前'!$M$4:$M$92,0))&amp;" "&amp;IF('申込一覧'!O42=1,RIGHTB(10000000+'申込一覧'!I42,7),IF('申込一覧'!O42=2,RIGHTB(100000+'申込一覧'!I42,5),"")))</f>
      </c>
      <c r="K25">
        <f>IF('申込一覧'!J42="","",INDEX('名前'!$L$4:$L$92,MATCH('申込一覧'!J42,'名前'!$M$4:$M$44,0))&amp;" "&amp;IF('申込一覧'!P42=1,RIGHTB(10000000+'申込一覧'!K42,7),IF('申込一覧'!P42=2,RIGHTB(100000+'申込一覧'!K42,5),"")))</f>
      </c>
      <c r="L25">
        <f>IF('申込一覧'!L42="","",INDEX('名前'!$L$4:$L$92,MATCH('申込一覧'!L42,'名前'!$M$4:$M$44,0))&amp;" "&amp;IF('申込一覧'!Q42=1,RIGHTB(10000000+'申込一覧'!M42,7),IF('申込一覧'!Q42=2,RIGHTB(100000+'申込一覧'!M42,5),"")))</f>
      </c>
      <c r="M25">
        <f>IF('申込一覧'!B42="","",'申込一覧'!F42*10000+'申込一覧'!B42)</f>
      </c>
    </row>
    <row r="26" spans="1:13" ht="12.75">
      <c r="A26">
        <f>IF('申込一覧'!B43="","",'申込一覧'!F43*10000+'申込一覧'!B43&amp;IF('申込一覧'!$K$11="高校","33"&amp;E26,IF('申込一覧'!$K$11="中学","55"&amp;E26,IF('申込一覧'!$K$11="学連登録（大学等）","22"&amp;E26,"11"&amp;E26))))</f>
      </c>
      <c r="B26">
        <f>IF('申込一覧'!C43="","",'申込一覧'!C43&amp;IF('申込一覧'!E43="","","("&amp;'申込一覧'!E43&amp;")"))</f>
      </c>
      <c r="C26">
        <f>IF('申込一覧'!D43="","",'申込一覧'!D43)</f>
      </c>
      <c r="D26">
        <f>IF('申込一覧'!F43="","",'申込一覧'!F43)</f>
      </c>
      <c r="E26">
        <f>IF('申込一覧'!G43="","",INDEX(RIGHTB('名前'!$P$5:$P$52,2),MATCH('申込一覧'!G43,'名前'!$Q$5:$Q$52,0)))</f>
      </c>
      <c r="F26">
        <f>IF('申込一覧'!B43="","",'申込一覧'!$F$11)</f>
      </c>
      <c r="G26">
        <f>IF('申込一覧'!B43="","",0)</f>
      </c>
      <c r="H26">
        <f>IF('申込一覧'!B43="","",0)</f>
      </c>
      <c r="I26">
        <f>IF('申込一覧'!B43="","",'申込一覧'!B43)</f>
      </c>
      <c r="J26">
        <f>IF('申込一覧'!H43="","",INDEX('名前'!$L$4:$L$92,MATCH('申込一覧'!H43,'名前'!$M$4:$M$92,0))&amp;" "&amp;IF('申込一覧'!O43=1,RIGHTB(10000000+'申込一覧'!I43,7),IF('申込一覧'!O43=2,RIGHTB(100000+'申込一覧'!I43,5),"")))</f>
      </c>
      <c r="K26">
        <f>IF('申込一覧'!J43="","",INDEX('名前'!$L$4:$L$92,MATCH('申込一覧'!J43,'名前'!$M$4:$M$44,0))&amp;" "&amp;IF('申込一覧'!P43=1,RIGHTB(10000000+'申込一覧'!K43,7),IF('申込一覧'!P43=2,RIGHTB(100000+'申込一覧'!K43,5),"")))</f>
      </c>
      <c r="L26">
        <f>IF('申込一覧'!L43="","",INDEX('名前'!$L$4:$L$92,MATCH('申込一覧'!L43,'名前'!$M$4:$M$44,0))&amp;" "&amp;IF('申込一覧'!Q43=1,RIGHTB(10000000+'申込一覧'!M43,7),IF('申込一覧'!Q43=2,RIGHTB(100000+'申込一覧'!M43,5),"")))</f>
      </c>
      <c r="M26">
        <f>IF('申込一覧'!B43="","",'申込一覧'!F43*10000+'申込一覧'!B43)</f>
      </c>
    </row>
    <row r="27" spans="1:13" ht="12.75">
      <c r="A27">
        <f>IF('申込一覧'!B44="","",'申込一覧'!F44*10000+'申込一覧'!B44&amp;IF('申込一覧'!$K$11="高校","33"&amp;E27,IF('申込一覧'!$K$11="中学","55"&amp;E27,IF('申込一覧'!$K$11="学連登録（大学等）","22"&amp;E27,"11"&amp;E27))))</f>
      </c>
      <c r="B27">
        <f>IF('申込一覧'!C44="","",'申込一覧'!C44&amp;IF('申込一覧'!E44="","","("&amp;'申込一覧'!E44&amp;")"))</f>
      </c>
      <c r="C27">
        <f>IF('申込一覧'!D44="","",'申込一覧'!D44)</f>
      </c>
      <c r="D27">
        <f>IF('申込一覧'!F44="","",'申込一覧'!F44)</f>
      </c>
      <c r="E27">
        <f>IF('申込一覧'!G44="","",INDEX(RIGHTB('名前'!$P$5:$P$52,2),MATCH('申込一覧'!G44,'名前'!$Q$5:$Q$52,0)))</f>
      </c>
      <c r="F27">
        <f>IF('申込一覧'!B44="","",'申込一覧'!$F$11)</f>
      </c>
      <c r="G27">
        <f>IF('申込一覧'!B44="","",0)</f>
      </c>
      <c r="H27">
        <f>IF('申込一覧'!B44="","",0)</f>
      </c>
      <c r="I27">
        <f>IF('申込一覧'!B44="","",'申込一覧'!B44)</f>
      </c>
      <c r="J27">
        <f>IF('申込一覧'!H44="","",INDEX('名前'!$L$4:$L$92,MATCH('申込一覧'!H44,'名前'!$M$4:$M$92,0))&amp;" "&amp;IF('申込一覧'!O44=1,RIGHTB(10000000+'申込一覧'!I44,7),IF('申込一覧'!O44=2,RIGHTB(100000+'申込一覧'!I44,5),"")))</f>
      </c>
      <c r="K27">
        <f>IF('申込一覧'!J44="","",INDEX('名前'!$L$4:$L$92,MATCH('申込一覧'!J44,'名前'!$M$4:$M$44,0))&amp;" "&amp;IF('申込一覧'!P44=1,RIGHTB(10000000+'申込一覧'!K44,7),IF('申込一覧'!P44=2,RIGHTB(100000+'申込一覧'!K44,5),"")))</f>
      </c>
      <c r="L27">
        <f>IF('申込一覧'!L44="","",INDEX('名前'!$L$4:$L$92,MATCH('申込一覧'!L44,'名前'!$M$4:$M$44,0))&amp;" "&amp;IF('申込一覧'!Q44=1,RIGHTB(10000000+'申込一覧'!M44,7),IF('申込一覧'!Q44=2,RIGHTB(100000+'申込一覧'!M44,5),"")))</f>
      </c>
      <c r="M27">
        <f>IF('申込一覧'!B44="","",'申込一覧'!F44*10000+'申込一覧'!B44)</f>
      </c>
    </row>
    <row r="28" spans="1:13" ht="12.75">
      <c r="A28">
        <f>IF('申込一覧'!B45="","",'申込一覧'!F45*10000+'申込一覧'!B45&amp;IF('申込一覧'!$K$11="高校","33"&amp;E28,IF('申込一覧'!$K$11="中学","55"&amp;E28,IF('申込一覧'!$K$11="学連登録（大学等）","22"&amp;E28,"11"&amp;E28))))</f>
      </c>
      <c r="B28">
        <f>IF('申込一覧'!C45="","",'申込一覧'!C45&amp;IF('申込一覧'!E45="","","("&amp;'申込一覧'!E45&amp;")"))</f>
      </c>
      <c r="C28">
        <f>IF('申込一覧'!D45="","",'申込一覧'!D45)</f>
      </c>
      <c r="D28">
        <f>IF('申込一覧'!F45="","",'申込一覧'!F45)</f>
      </c>
      <c r="E28">
        <f>IF('申込一覧'!G45="","",INDEX(RIGHTB('名前'!$P$5:$P$52,2),MATCH('申込一覧'!G45,'名前'!$Q$5:$Q$52,0)))</f>
      </c>
      <c r="F28">
        <f>IF('申込一覧'!B45="","",'申込一覧'!$F$11)</f>
      </c>
      <c r="G28">
        <f>IF('申込一覧'!B45="","",0)</f>
      </c>
      <c r="H28">
        <f>IF('申込一覧'!B45="","",0)</f>
      </c>
      <c r="I28">
        <f>IF('申込一覧'!B45="","",'申込一覧'!B45)</f>
      </c>
      <c r="J28">
        <f>IF('申込一覧'!H45="","",INDEX('名前'!$L$4:$L$92,MATCH('申込一覧'!H45,'名前'!$M$4:$M$92,0))&amp;" "&amp;IF('申込一覧'!O45=1,RIGHTB(10000000+'申込一覧'!I45,7),IF('申込一覧'!O45=2,RIGHTB(100000+'申込一覧'!I45,5),"")))</f>
      </c>
      <c r="K28">
        <f>IF('申込一覧'!J45="","",INDEX('名前'!$L$4:$L$92,MATCH('申込一覧'!J45,'名前'!$M$4:$M$44,0))&amp;" "&amp;IF('申込一覧'!P45=1,RIGHTB(10000000+'申込一覧'!K45,7),IF('申込一覧'!P45=2,RIGHTB(100000+'申込一覧'!K45,5),"")))</f>
      </c>
      <c r="L28">
        <f>IF('申込一覧'!L45="","",INDEX('名前'!$L$4:$L$92,MATCH('申込一覧'!L45,'名前'!$M$4:$M$44,0))&amp;" "&amp;IF('申込一覧'!Q45=1,RIGHTB(10000000+'申込一覧'!M45,7),IF('申込一覧'!Q45=2,RIGHTB(100000+'申込一覧'!M45,5),"")))</f>
      </c>
      <c r="M28">
        <f>IF('申込一覧'!B45="","",'申込一覧'!F45*10000+'申込一覧'!B45)</f>
      </c>
    </row>
    <row r="29" spans="1:13" ht="12.75">
      <c r="A29">
        <f>IF('申込一覧'!B46="","",'申込一覧'!F46*10000+'申込一覧'!B46&amp;IF('申込一覧'!$K$11="高校","33"&amp;E29,IF('申込一覧'!$K$11="中学","55"&amp;E29,IF('申込一覧'!$K$11="学連登録（大学等）","22"&amp;E29,"11"&amp;E29))))</f>
      </c>
      <c r="B29">
        <f>IF('申込一覧'!C46="","",'申込一覧'!C46&amp;IF('申込一覧'!E46="","","("&amp;'申込一覧'!E46&amp;")"))</f>
      </c>
      <c r="C29">
        <f>IF('申込一覧'!D46="","",'申込一覧'!D46)</f>
      </c>
      <c r="D29">
        <f>IF('申込一覧'!F46="","",'申込一覧'!F46)</f>
      </c>
      <c r="E29">
        <f>IF('申込一覧'!G46="","",INDEX(RIGHTB('名前'!$P$5:$P$52,2),MATCH('申込一覧'!G46,'名前'!$Q$5:$Q$52,0)))</f>
      </c>
      <c r="F29">
        <f>IF('申込一覧'!B46="","",'申込一覧'!$F$11)</f>
      </c>
      <c r="G29">
        <f>IF('申込一覧'!B46="","",0)</f>
      </c>
      <c r="H29">
        <f>IF('申込一覧'!B46="","",0)</f>
      </c>
      <c r="I29">
        <f>IF('申込一覧'!B46="","",'申込一覧'!B46)</f>
      </c>
      <c r="J29">
        <f>IF('申込一覧'!H46="","",INDEX('名前'!$L$4:$L$92,MATCH('申込一覧'!H46,'名前'!$M$4:$M$92,0))&amp;" "&amp;IF('申込一覧'!O46=1,RIGHTB(10000000+'申込一覧'!I46,7),IF('申込一覧'!O46=2,RIGHTB(100000+'申込一覧'!I46,5),"")))</f>
      </c>
      <c r="K29">
        <f>IF('申込一覧'!J46="","",INDEX('名前'!$L$4:$L$92,MATCH('申込一覧'!J46,'名前'!$M$4:$M$44,0))&amp;" "&amp;IF('申込一覧'!P46=1,RIGHTB(10000000+'申込一覧'!K46,7),IF('申込一覧'!P46=2,RIGHTB(100000+'申込一覧'!K46,5),"")))</f>
      </c>
      <c r="L29">
        <f>IF('申込一覧'!L46="","",INDEX('名前'!$L$4:$L$92,MATCH('申込一覧'!L46,'名前'!$M$4:$M$44,0))&amp;" "&amp;IF('申込一覧'!Q46=1,RIGHTB(10000000+'申込一覧'!M46,7),IF('申込一覧'!Q46=2,RIGHTB(100000+'申込一覧'!M46,5),"")))</f>
      </c>
      <c r="M29">
        <f>IF('申込一覧'!B46="","",'申込一覧'!F46*10000+'申込一覧'!B46)</f>
      </c>
    </row>
    <row r="30" spans="1:13" ht="12.75">
      <c r="A30">
        <f>IF('申込一覧'!B47="","",'申込一覧'!F47*10000+'申込一覧'!B47&amp;IF('申込一覧'!$K$11="高校","33"&amp;E30,IF('申込一覧'!$K$11="中学","55"&amp;E30,IF('申込一覧'!$K$11="学連登録（大学等）","22"&amp;E30,"11"&amp;E30))))</f>
      </c>
      <c r="B30">
        <f>IF('申込一覧'!C47="","",'申込一覧'!C47&amp;IF('申込一覧'!E47="","","("&amp;'申込一覧'!E47&amp;")"))</f>
      </c>
      <c r="C30">
        <f>IF('申込一覧'!D47="","",'申込一覧'!D47)</f>
      </c>
      <c r="D30">
        <f>IF('申込一覧'!F47="","",'申込一覧'!F47)</f>
      </c>
      <c r="E30">
        <f>IF('申込一覧'!G47="","",INDEX(RIGHTB('名前'!$P$5:$P$52,2),MATCH('申込一覧'!G47,'名前'!$Q$5:$Q$52,0)))</f>
      </c>
      <c r="F30">
        <f>IF('申込一覧'!B47="","",'申込一覧'!$F$11)</f>
      </c>
      <c r="G30">
        <f>IF('申込一覧'!B47="","",0)</f>
      </c>
      <c r="H30">
        <f>IF('申込一覧'!B47="","",0)</f>
      </c>
      <c r="I30">
        <f>IF('申込一覧'!B47="","",'申込一覧'!B47)</f>
      </c>
      <c r="J30">
        <f>IF('申込一覧'!H47="","",INDEX('名前'!$L$4:$L$92,MATCH('申込一覧'!H47,'名前'!$M$4:$M$92,0))&amp;" "&amp;IF('申込一覧'!O47=1,RIGHTB(10000000+'申込一覧'!I47,7),IF('申込一覧'!O47=2,RIGHTB(100000+'申込一覧'!I47,5),"")))</f>
      </c>
      <c r="K30">
        <f>IF('申込一覧'!J47="","",INDEX('名前'!$L$4:$L$92,MATCH('申込一覧'!J47,'名前'!$M$4:$M$44,0))&amp;" "&amp;IF('申込一覧'!P47=1,RIGHTB(10000000+'申込一覧'!K47,7),IF('申込一覧'!P47=2,RIGHTB(100000+'申込一覧'!K47,5),"")))</f>
      </c>
      <c r="L30">
        <f>IF('申込一覧'!L47="","",INDEX('名前'!$L$4:$L$92,MATCH('申込一覧'!L47,'名前'!$M$4:$M$44,0))&amp;" "&amp;IF('申込一覧'!Q47=1,RIGHTB(10000000+'申込一覧'!M47,7),IF('申込一覧'!Q47=2,RIGHTB(100000+'申込一覧'!M47,5),"")))</f>
      </c>
      <c r="M30">
        <f>IF('申込一覧'!B47="","",'申込一覧'!F47*10000+'申込一覧'!B47)</f>
      </c>
    </row>
    <row r="31" spans="1:13" ht="12.75">
      <c r="A31">
        <f>IF('申込一覧'!B48="","",'申込一覧'!F48*10000+'申込一覧'!B48&amp;IF('申込一覧'!$K$11="高校","33"&amp;E31,IF('申込一覧'!$K$11="中学","55"&amp;E31,IF('申込一覧'!$K$11="学連登録（大学等）","22"&amp;E31,"11"&amp;E31))))</f>
      </c>
      <c r="B31">
        <f>IF('申込一覧'!C48="","",'申込一覧'!C48&amp;IF('申込一覧'!E48="","","("&amp;'申込一覧'!E48&amp;")"))</f>
      </c>
      <c r="C31">
        <f>IF('申込一覧'!D48="","",'申込一覧'!D48)</f>
      </c>
      <c r="D31">
        <f>IF('申込一覧'!F48="","",'申込一覧'!F48)</f>
      </c>
      <c r="E31">
        <f>IF('申込一覧'!G48="","",INDEX(RIGHTB('名前'!$P$5:$P$52,2),MATCH('申込一覧'!G48,'名前'!$Q$5:$Q$52,0)))</f>
      </c>
      <c r="F31">
        <f>IF('申込一覧'!B48="","",'申込一覧'!$F$11)</f>
      </c>
      <c r="G31">
        <f>IF('申込一覧'!B48="","",0)</f>
      </c>
      <c r="H31">
        <f>IF('申込一覧'!B48="","",0)</f>
      </c>
      <c r="I31">
        <f>IF('申込一覧'!B48="","",'申込一覧'!B48)</f>
      </c>
      <c r="J31">
        <f>IF('申込一覧'!H48="","",INDEX('名前'!$L$4:$L$92,MATCH('申込一覧'!H48,'名前'!$M$4:$M$92,0))&amp;" "&amp;IF('申込一覧'!O48=1,RIGHTB(10000000+'申込一覧'!I48,7),IF('申込一覧'!O48=2,RIGHTB(100000+'申込一覧'!I48,5),"")))</f>
      </c>
      <c r="K31">
        <f>IF('申込一覧'!J48="","",INDEX('名前'!$L$4:$L$92,MATCH('申込一覧'!J48,'名前'!$M$4:$M$44,0))&amp;" "&amp;IF('申込一覧'!P48=1,RIGHTB(10000000+'申込一覧'!K48,7),IF('申込一覧'!P48=2,RIGHTB(100000+'申込一覧'!K48,5),"")))</f>
      </c>
      <c r="L31">
        <f>IF('申込一覧'!L48="","",INDEX('名前'!$L$4:$L$92,MATCH('申込一覧'!L48,'名前'!$M$4:$M$44,0))&amp;" "&amp;IF('申込一覧'!Q48=1,RIGHTB(10000000+'申込一覧'!M48,7),IF('申込一覧'!Q48=2,RIGHTB(100000+'申込一覧'!M48,5),"")))</f>
      </c>
      <c r="M31">
        <f>IF('申込一覧'!B48="","",'申込一覧'!F48*10000+'申込一覧'!B48)</f>
      </c>
    </row>
    <row r="32" spans="1:13" ht="12.75">
      <c r="A32">
        <f>IF('申込一覧'!B49="","",'申込一覧'!F49*10000+'申込一覧'!B49&amp;IF('申込一覧'!$K$11="高校","33"&amp;E32,IF('申込一覧'!$K$11="中学","55"&amp;E32,IF('申込一覧'!$K$11="学連登録（大学等）","22"&amp;E32,"11"&amp;E32))))</f>
      </c>
      <c r="B32">
        <f>IF('申込一覧'!C49="","",'申込一覧'!C49&amp;IF('申込一覧'!E49="","","("&amp;'申込一覧'!E49&amp;")"))</f>
      </c>
      <c r="C32">
        <f>IF('申込一覧'!D49="","",'申込一覧'!D49)</f>
      </c>
      <c r="D32">
        <f>IF('申込一覧'!F49="","",'申込一覧'!F49)</f>
      </c>
      <c r="E32">
        <f>IF('申込一覧'!G49="","",INDEX(RIGHTB('名前'!$P$5:$P$52,2),MATCH('申込一覧'!G49,'名前'!$Q$5:$Q$52,0)))</f>
      </c>
      <c r="F32">
        <f>IF('申込一覧'!B49="","",'申込一覧'!$F$11)</f>
      </c>
      <c r="G32">
        <f>IF('申込一覧'!B49="","",0)</f>
      </c>
      <c r="H32">
        <f>IF('申込一覧'!B49="","",0)</f>
      </c>
      <c r="I32">
        <f>IF('申込一覧'!B49="","",'申込一覧'!B49)</f>
      </c>
      <c r="J32">
        <f>IF('申込一覧'!H49="","",INDEX('名前'!$L$4:$L$92,MATCH('申込一覧'!H49,'名前'!$M$4:$M$92,0))&amp;" "&amp;IF('申込一覧'!O49=1,RIGHTB(10000000+'申込一覧'!I49,7),IF('申込一覧'!O49=2,RIGHTB(100000+'申込一覧'!I49,5),"")))</f>
      </c>
      <c r="K32">
        <f>IF('申込一覧'!J49="","",INDEX('名前'!$L$4:$L$92,MATCH('申込一覧'!J49,'名前'!$M$4:$M$44,0))&amp;" "&amp;IF('申込一覧'!P49=1,RIGHTB(10000000+'申込一覧'!K49,7),IF('申込一覧'!P49=2,RIGHTB(100000+'申込一覧'!K49,5),"")))</f>
      </c>
      <c r="L32">
        <f>IF('申込一覧'!L49="","",INDEX('名前'!$L$4:$L$92,MATCH('申込一覧'!L49,'名前'!$M$4:$M$44,0))&amp;" "&amp;IF('申込一覧'!Q49=1,RIGHTB(10000000+'申込一覧'!M49,7),IF('申込一覧'!Q49=2,RIGHTB(100000+'申込一覧'!M49,5),"")))</f>
      </c>
      <c r="M32">
        <f>IF('申込一覧'!B49="","",'申込一覧'!F49*10000+'申込一覧'!B49)</f>
      </c>
    </row>
    <row r="33" spans="1:13" ht="12.75">
      <c r="A33">
        <f>IF('申込一覧'!B50="","",'申込一覧'!F50*10000+'申込一覧'!B50&amp;IF('申込一覧'!$K$11="高校","33"&amp;E33,IF('申込一覧'!$K$11="中学","55"&amp;E33,IF('申込一覧'!$K$11="学連登録（大学等）","22"&amp;E33,"11"&amp;E33))))</f>
      </c>
      <c r="B33">
        <f>IF('申込一覧'!C50="","",'申込一覧'!C50&amp;IF('申込一覧'!E50="","","("&amp;'申込一覧'!E50&amp;")"))</f>
      </c>
      <c r="C33">
        <f>IF('申込一覧'!D50="","",'申込一覧'!D50)</f>
      </c>
      <c r="D33">
        <f>IF('申込一覧'!F50="","",'申込一覧'!F50)</f>
      </c>
      <c r="E33">
        <f>IF('申込一覧'!G50="","",INDEX(RIGHTB('名前'!$P$5:$P$52,2),MATCH('申込一覧'!G50,'名前'!$Q$5:$Q$52,0)))</f>
      </c>
      <c r="F33">
        <f>IF('申込一覧'!B50="","",'申込一覧'!$F$11)</f>
      </c>
      <c r="G33">
        <f>IF('申込一覧'!B50="","",0)</f>
      </c>
      <c r="H33">
        <f>IF('申込一覧'!B50="","",0)</f>
      </c>
      <c r="I33">
        <f>IF('申込一覧'!B50="","",'申込一覧'!B50)</f>
      </c>
      <c r="J33">
        <f>IF('申込一覧'!H50="","",INDEX('名前'!$L$4:$L$92,MATCH('申込一覧'!H50,'名前'!$M$4:$M$92,0))&amp;" "&amp;IF('申込一覧'!O50=1,RIGHTB(10000000+'申込一覧'!I50,7),IF('申込一覧'!O50=2,RIGHTB(100000+'申込一覧'!I50,5),"")))</f>
      </c>
      <c r="K33">
        <f>IF('申込一覧'!J50="","",INDEX('名前'!$L$4:$L$92,MATCH('申込一覧'!J50,'名前'!$M$4:$M$44,0))&amp;" "&amp;IF('申込一覧'!P50=1,RIGHTB(10000000+'申込一覧'!K50,7),IF('申込一覧'!P50=2,RIGHTB(100000+'申込一覧'!K50,5),"")))</f>
      </c>
      <c r="L33">
        <f>IF('申込一覧'!L50="","",INDEX('名前'!$L$4:$L$92,MATCH('申込一覧'!L50,'名前'!$M$4:$M$44,0))&amp;" "&amp;IF('申込一覧'!Q50=1,RIGHTB(10000000+'申込一覧'!M50,7),IF('申込一覧'!Q50=2,RIGHTB(100000+'申込一覧'!M50,5),"")))</f>
      </c>
      <c r="M33">
        <f>IF('申込一覧'!B50="","",'申込一覧'!F50*10000+'申込一覧'!B50)</f>
      </c>
    </row>
    <row r="34" spans="1:13" ht="12.75">
      <c r="A34">
        <f>IF('申込一覧'!B51="","",'申込一覧'!F51*10000+'申込一覧'!B51&amp;IF('申込一覧'!$K$11="高校","33"&amp;E34,IF('申込一覧'!$K$11="中学","55"&amp;E34,IF('申込一覧'!$K$11="学連登録（大学等）","22"&amp;E34,"11"&amp;E34))))</f>
      </c>
      <c r="B34">
        <f>IF('申込一覧'!C51="","",'申込一覧'!C51&amp;IF('申込一覧'!E51="","","("&amp;'申込一覧'!E51&amp;")"))</f>
      </c>
      <c r="C34">
        <f>IF('申込一覧'!D51="","",'申込一覧'!D51)</f>
      </c>
      <c r="D34">
        <f>IF('申込一覧'!F51="","",'申込一覧'!F51)</f>
      </c>
      <c r="E34">
        <f>IF('申込一覧'!G51="","",INDEX(RIGHTB('名前'!$P$5:$P$52,2),MATCH('申込一覧'!G51,'名前'!$Q$5:$Q$52,0)))</f>
      </c>
      <c r="F34">
        <f>IF('申込一覧'!B51="","",'申込一覧'!$F$11)</f>
      </c>
      <c r="G34">
        <f>IF('申込一覧'!B51="","",0)</f>
      </c>
      <c r="H34">
        <f>IF('申込一覧'!B51="","",0)</f>
      </c>
      <c r="I34">
        <f>IF('申込一覧'!B51="","",'申込一覧'!B51)</f>
      </c>
      <c r="J34">
        <f>IF('申込一覧'!H51="","",INDEX('名前'!$L$4:$L$92,MATCH('申込一覧'!H51,'名前'!$M$4:$M$92,0))&amp;" "&amp;IF('申込一覧'!O51=1,RIGHTB(10000000+'申込一覧'!I51,7),IF('申込一覧'!O51=2,RIGHTB(100000+'申込一覧'!I51,5),"")))</f>
      </c>
      <c r="K34">
        <f>IF('申込一覧'!J51="","",INDEX('名前'!$L$4:$L$92,MATCH('申込一覧'!J51,'名前'!$M$4:$M$44,0))&amp;" "&amp;IF('申込一覧'!P51=1,RIGHTB(10000000+'申込一覧'!K51,7),IF('申込一覧'!P51=2,RIGHTB(100000+'申込一覧'!K51,5),"")))</f>
      </c>
      <c r="L34">
        <f>IF('申込一覧'!L51="","",INDEX('名前'!$L$4:$L$92,MATCH('申込一覧'!L51,'名前'!$M$4:$M$44,0))&amp;" "&amp;IF('申込一覧'!Q51=1,RIGHTB(10000000+'申込一覧'!M51,7),IF('申込一覧'!Q51=2,RIGHTB(100000+'申込一覧'!M51,5),"")))</f>
      </c>
      <c r="M34">
        <f>IF('申込一覧'!B51="","",'申込一覧'!F51*10000+'申込一覧'!B51)</f>
      </c>
    </row>
    <row r="35" spans="1:13" ht="12.75">
      <c r="A35">
        <f>IF('申込一覧'!B52="","",'申込一覧'!F52*10000+'申込一覧'!B52&amp;IF('申込一覧'!$K$11="高校","33"&amp;E35,IF('申込一覧'!$K$11="中学","55"&amp;E35,IF('申込一覧'!$K$11="学連登録（大学等）","22"&amp;E35,"11"&amp;E35))))</f>
      </c>
      <c r="B35">
        <f>IF('申込一覧'!C52="","",'申込一覧'!C52&amp;IF('申込一覧'!E52="","","("&amp;'申込一覧'!E52&amp;")"))</f>
      </c>
      <c r="C35">
        <f>IF('申込一覧'!D52="","",'申込一覧'!D52)</f>
      </c>
      <c r="D35">
        <f>IF('申込一覧'!F52="","",'申込一覧'!F52)</f>
      </c>
      <c r="E35">
        <f>IF('申込一覧'!G52="","",INDEX(RIGHTB('名前'!$P$5:$P$52,2),MATCH('申込一覧'!G52,'名前'!$Q$5:$Q$52,0)))</f>
      </c>
      <c r="F35">
        <f>IF('申込一覧'!B52="","",'申込一覧'!$F$11)</f>
      </c>
      <c r="G35">
        <f>IF('申込一覧'!B52="","",0)</f>
      </c>
      <c r="H35">
        <f>IF('申込一覧'!B52="","",0)</f>
      </c>
      <c r="I35">
        <f>IF('申込一覧'!B52="","",'申込一覧'!B52)</f>
      </c>
      <c r="J35">
        <f>IF('申込一覧'!H52="","",INDEX('名前'!$L$4:$L$92,MATCH('申込一覧'!H52,'名前'!$M$4:$M$92,0))&amp;" "&amp;IF('申込一覧'!O52=1,RIGHTB(10000000+'申込一覧'!I52,7),IF('申込一覧'!O52=2,RIGHTB(100000+'申込一覧'!I52,5),"")))</f>
      </c>
      <c r="K35">
        <f>IF('申込一覧'!J52="","",INDEX('名前'!$L$4:$L$92,MATCH('申込一覧'!J52,'名前'!$M$4:$M$44,0))&amp;" "&amp;IF('申込一覧'!P52=1,RIGHTB(10000000+'申込一覧'!K52,7),IF('申込一覧'!P52=2,RIGHTB(100000+'申込一覧'!K52,5),"")))</f>
      </c>
      <c r="L35">
        <f>IF('申込一覧'!L52="","",INDEX('名前'!$L$4:$L$92,MATCH('申込一覧'!L52,'名前'!$M$4:$M$44,0))&amp;" "&amp;IF('申込一覧'!Q52=1,RIGHTB(10000000+'申込一覧'!M52,7),IF('申込一覧'!Q52=2,RIGHTB(100000+'申込一覧'!M52,5),"")))</f>
      </c>
      <c r="M35">
        <f>IF('申込一覧'!B52="","",'申込一覧'!F52*10000+'申込一覧'!B52)</f>
      </c>
    </row>
    <row r="36" spans="1:13" ht="12.75">
      <c r="A36">
        <f>IF('申込一覧'!B53="","",'申込一覧'!F53*10000+'申込一覧'!B53&amp;IF('申込一覧'!$K$11="高校","33"&amp;E36,IF('申込一覧'!$K$11="中学","55"&amp;E36,IF('申込一覧'!$K$11="学連登録（大学等）","22"&amp;E36,"11"&amp;E36))))</f>
      </c>
      <c r="B36">
        <f>IF('申込一覧'!C53="","",'申込一覧'!C53&amp;IF('申込一覧'!E53="","","("&amp;'申込一覧'!E53&amp;")"))</f>
      </c>
      <c r="C36">
        <f>IF('申込一覧'!D53="","",'申込一覧'!D53)</f>
      </c>
      <c r="D36">
        <f>IF('申込一覧'!F53="","",'申込一覧'!F53)</f>
      </c>
      <c r="E36">
        <f>IF('申込一覧'!G53="","",INDEX(RIGHTB('名前'!$P$5:$P$52,2),MATCH('申込一覧'!G53,'名前'!$Q$5:$Q$52,0)))</f>
      </c>
      <c r="F36">
        <f>IF('申込一覧'!B53="","",'申込一覧'!$F$11)</f>
      </c>
      <c r="G36">
        <f>IF('申込一覧'!B53="","",0)</f>
      </c>
      <c r="H36">
        <f>IF('申込一覧'!B53="","",0)</f>
      </c>
      <c r="I36">
        <f>IF('申込一覧'!B53="","",'申込一覧'!B53)</f>
      </c>
      <c r="J36">
        <f>IF('申込一覧'!H53="","",INDEX('名前'!$L$4:$L$92,MATCH('申込一覧'!H53,'名前'!$M$4:$M$92,0))&amp;" "&amp;IF('申込一覧'!O53=1,RIGHTB(10000000+'申込一覧'!I53,7),IF('申込一覧'!O53=2,RIGHTB(100000+'申込一覧'!I53,5),"")))</f>
      </c>
      <c r="K36">
        <f>IF('申込一覧'!J53="","",INDEX('名前'!$L$4:$L$92,MATCH('申込一覧'!J53,'名前'!$M$4:$M$44,0))&amp;" "&amp;IF('申込一覧'!P53=1,RIGHTB(10000000+'申込一覧'!K53,7),IF('申込一覧'!P53=2,RIGHTB(100000+'申込一覧'!K53,5),"")))</f>
      </c>
      <c r="L36">
        <f>IF('申込一覧'!L53="","",INDEX('名前'!$L$4:$L$92,MATCH('申込一覧'!L53,'名前'!$M$4:$M$44,0))&amp;" "&amp;IF('申込一覧'!Q53=1,RIGHTB(10000000+'申込一覧'!M53,7),IF('申込一覧'!Q53=2,RIGHTB(100000+'申込一覧'!M53,5),"")))</f>
      </c>
      <c r="M36">
        <f>IF('申込一覧'!B53="","",'申込一覧'!F53*10000+'申込一覧'!B53)</f>
      </c>
    </row>
    <row r="37" spans="1:13" ht="12.75">
      <c r="A37">
        <f>IF('申込一覧'!B54="","",'申込一覧'!F54*10000+'申込一覧'!B54&amp;IF('申込一覧'!$K$11="高校","33"&amp;E37,IF('申込一覧'!$K$11="中学","55"&amp;E37,IF('申込一覧'!$K$11="学連登録（大学等）","22"&amp;E37,"11"&amp;E37))))</f>
      </c>
      <c r="B37">
        <f>IF('申込一覧'!C54="","",'申込一覧'!C54&amp;IF('申込一覧'!E54="","","("&amp;'申込一覧'!E54&amp;")"))</f>
      </c>
      <c r="C37">
        <f>IF('申込一覧'!D54="","",'申込一覧'!D54)</f>
      </c>
      <c r="D37">
        <f>IF('申込一覧'!F54="","",'申込一覧'!F54)</f>
      </c>
      <c r="E37">
        <f>IF('申込一覧'!G54="","",INDEX(RIGHTB('名前'!$P$5:$P$52,2),MATCH('申込一覧'!G54,'名前'!$Q$5:$Q$52,0)))</f>
      </c>
      <c r="F37">
        <f>IF('申込一覧'!B54="","",'申込一覧'!$F$11)</f>
      </c>
      <c r="G37">
        <f>IF('申込一覧'!B54="","",0)</f>
      </c>
      <c r="H37">
        <f>IF('申込一覧'!B54="","",0)</f>
      </c>
      <c r="I37">
        <f>IF('申込一覧'!B54="","",'申込一覧'!B54)</f>
      </c>
      <c r="J37">
        <f>IF('申込一覧'!H54="","",INDEX('名前'!$L$4:$L$92,MATCH('申込一覧'!H54,'名前'!$M$4:$M$92,0))&amp;" "&amp;IF('申込一覧'!O54=1,RIGHTB(10000000+'申込一覧'!I54,7),IF('申込一覧'!O54=2,RIGHTB(100000+'申込一覧'!I54,5),"")))</f>
      </c>
      <c r="K37">
        <f>IF('申込一覧'!J54="","",INDEX('名前'!$L$4:$L$92,MATCH('申込一覧'!J54,'名前'!$M$4:$M$44,0))&amp;" "&amp;IF('申込一覧'!P54=1,RIGHTB(10000000+'申込一覧'!K54,7),IF('申込一覧'!P54=2,RIGHTB(100000+'申込一覧'!K54,5),"")))</f>
      </c>
      <c r="L37">
        <f>IF('申込一覧'!L54="","",INDEX('名前'!$L$4:$L$92,MATCH('申込一覧'!L54,'名前'!$M$4:$M$44,0))&amp;" "&amp;IF('申込一覧'!Q54=1,RIGHTB(10000000+'申込一覧'!M54,7),IF('申込一覧'!Q54=2,RIGHTB(100000+'申込一覧'!M54,5),"")))</f>
      </c>
      <c r="M37">
        <f>IF('申込一覧'!B54="","",'申込一覧'!F54*10000+'申込一覧'!B54)</f>
      </c>
    </row>
    <row r="38" spans="1:13" ht="12.75">
      <c r="A38">
        <f>IF('申込一覧'!B55="","",'申込一覧'!F55*10000+'申込一覧'!B55&amp;IF('申込一覧'!$K$11="高校","33"&amp;E38,IF('申込一覧'!$K$11="中学","55"&amp;E38,IF('申込一覧'!$K$11="学連登録（大学等）","22"&amp;E38,"11"&amp;E38))))</f>
      </c>
      <c r="B38">
        <f>IF('申込一覧'!C55="","",'申込一覧'!C55&amp;IF('申込一覧'!E55="","","("&amp;'申込一覧'!E55&amp;")"))</f>
      </c>
      <c r="C38">
        <f>IF('申込一覧'!D55="","",'申込一覧'!D55)</f>
      </c>
      <c r="D38">
        <f>IF('申込一覧'!F55="","",'申込一覧'!F55)</f>
      </c>
      <c r="E38">
        <f>IF('申込一覧'!G55="","",INDEX(RIGHTB('名前'!$P$5:$P$52,2),MATCH('申込一覧'!G55,'名前'!$Q$5:$Q$52,0)))</f>
      </c>
      <c r="F38">
        <f>IF('申込一覧'!B55="","",'申込一覧'!$F$11)</f>
      </c>
      <c r="G38">
        <f>IF('申込一覧'!B55="","",0)</f>
      </c>
      <c r="H38">
        <f>IF('申込一覧'!B55="","",0)</f>
      </c>
      <c r="I38">
        <f>IF('申込一覧'!B55="","",'申込一覧'!B55)</f>
      </c>
      <c r="J38">
        <f>IF('申込一覧'!H55="","",INDEX('名前'!$L$4:$L$92,MATCH('申込一覧'!H55,'名前'!$M$4:$M$92,0))&amp;" "&amp;IF('申込一覧'!O55=1,RIGHTB(10000000+'申込一覧'!I55,7),IF('申込一覧'!O55=2,RIGHTB(100000+'申込一覧'!I55,5),"")))</f>
      </c>
      <c r="K38">
        <f>IF('申込一覧'!J55="","",INDEX('名前'!$L$4:$L$92,MATCH('申込一覧'!J55,'名前'!$M$4:$M$44,0))&amp;" "&amp;IF('申込一覧'!P55=1,RIGHTB(10000000+'申込一覧'!K55,7),IF('申込一覧'!P55=2,RIGHTB(100000+'申込一覧'!K55,5),"")))</f>
      </c>
      <c r="L38">
        <f>IF('申込一覧'!L55="","",INDEX('名前'!$L$4:$L$92,MATCH('申込一覧'!L55,'名前'!$M$4:$M$44,0))&amp;" "&amp;IF('申込一覧'!Q55=1,RIGHTB(10000000+'申込一覧'!M55,7),IF('申込一覧'!Q55=2,RIGHTB(100000+'申込一覧'!M55,5),"")))</f>
      </c>
      <c r="M38">
        <f>IF('申込一覧'!B55="","",'申込一覧'!F55*10000+'申込一覧'!B55)</f>
      </c>
    </row>
    <row r="39" spans="1:13" ht="12.75">
      <c r="A39">
        <f>IF('申込一覧'!B56="","",'申込一覧'!F56*10000+'申込一覧'!B56&amp;IF('申込一覧'!$K$11="高校","33"&amp;E39,IF('申込一覧'!$K$11="中学","55"&amp;E39,IF('申込一覧'!$K$11="学連登録（大学等）","22"&amp;E39,"11"&amp;E39))))</f>
      </c>
      <c r="B39">
        <f>IF('申込一覧'!C56="","",'申込一覧'!C56&amp;IF('申込一覧'!E56="","","("&amp;'申込一覧'!E56&amp;")"))</f>
      </c>
      <c r="C39">
        <f>IF('申込一覧'!D56="","",'申込一覧'!D56)</f>
      </c>
      <c r="D39">
        <f>IF('申込一覧'!F56="","",'申込一覧'!F56)</f>
      </c>
      <c r="E39">
        <f>IF('申込一覧'!G56="","",INDEX(RIGHTB('名前'!$P$5:$P$52,2),MATCH('申込一覧'!G56,'名前'!$Q$5:$Q$52,0)))</f>
      </c>
      <c r="F39">
        <f>IF('申込一覧'!B56="","",'申込一覧'!$F$11)</f>
      </c>
      <c r="G39">
        <f>IF('申込一覧'!B56="","",0)</f>
      </c>
      <c r="H39">
        <f>IF('申込一覧'!B56="","",0)</f>
      </c>
      <c r="I39">
        <f>IF('申込一覧'!B56="","",'申込一覧'!B56)</f>
      </c>
      <c r="J39">
        <f>IF('申込一覧'!H56="","",INDEX('名前'!$L$4:$L$92,MATCH('申込一覧'!H56,'名前'!$M$4:$M$92,0))&amp;" "&amp;IF('申込一覧'!O56=1,RIGHTB(10000000+'申込一覧'!I56,7),IF('申込一覧'!O56=2,RIGHTB(100000+'申込一覧'!I56,5),"")))</f>
      </c>
      <c r="K39">
        <f>IF('申込一覧'!J56="","",INDEX('名前'!$L$4:$L$92,MATCH('申込一覧'!J56,'名前'!$M$4:$M$44,0))&amp;" "&amp;IF('申込一覧'!P56=1,RIGHTB(10000000+'申込一覧'!K56,7),IF('申込一覧'!P56=2,RIGHTB(100000+'申込一覧'!K56,5),"")))</f>
      </c>
      <c r="L39">
        <f>IF('申込一覧'!L56="","",INDEX('名前'!$L$4:$L$92,MATCH('申込一覧'!L56,'名前'!$M$4:$M$44,0))&amp;" "&amp;IF('申込一覧'!Q56=1,RIGHTB(10000000+'申込一覧'!M56,7),IF('申込一覧'!Q56=2,RIGHTB(100000+'申込一覧'!M56,5),"")))</f>
      </c>
      <c r="M39">
        <f>IF('申込一覧'!B56="","",'申込一覧'!F56*10000+'申込一覧'!B56)</f>
      </c>
    </row>
    <row r="40" spans="1:13" ht="12.75">
      <c r="A40">
        <f>IF('申込一覧'!B57="","",'申込一覧'!F57*10000+'申込一覧'!B57&amp;IF('申込一覧'!$K$11="高校","33"&amp;E40,IF('申込一覧'!$K$11="中学","55"&amp;E40,IF('申込一覧'!$K$11="学連登録（大学等）","22"&amp;E40,"11"&amp;E40))))</f>
      </c>
      <c r="B40">
        <f>IF('申込一覧'!C57="","",'申込一覧'!C57&amp;IF('申込一覧'!E57="","","("&amp;'申込一覧'!E57&amp;")"))</f>
      </c>
      <c r="C40">
        <f>IF('申込一覧'!D57="","",'申込一覧'!D57)</f>
      </c>
      <c r="D40">
        <f>IF('申込一覧'!F57="","",'申込一覧'!F57)</f>
      </c>
      <c r="E40">
        <f>IF('申込一覧'!G57="","",INDEX(RIGHTB('名前'!$P$5:$P$52,2),MATCH('申込一覧'!G57,'名前'!$Q$5:$Q$52,0)))</f>
      </c>
      <c r="F40">
        <f>IF('申込一覧'!B57="","",'申込一覧'!$F$11)</f>
      </c>
      <c r="G40">
        <f>IF('申込一覧'!B57="","",0)</f>
      </c>
      <c r="H40">
        <f>IF('申込一覧'!B57="","",0)</f>
      </c>
      <c r="I40">
        <f>IF('申込一覧'!B57="","",'申込一覧'!B57)</f>
      </c>
      <c r="J40">
        <f>IF('申込一覧'!H57="","",INDEX('名前'!$L$4:$L$92,MATCH('申込一覧'!H57,'名前'!$M$4:$M$92,0))&amp;" "&amp;IF('申込一覧'!O57=1,RIGHTB(10000000+'申込一覧'!I57,7),IF('申込一覧'!O57=2,RIGHTB(100000+'申込一覧'!I57,5),"")))</f>
      </c>
      <c r="K40">
        <f>IF('申込一覧'!J57="","",INDEX('名前'!$L$4:$L$92,MATCH('申込一覧'!J57,'名前'!$M$4:$M$44,0))&amp;" "&amp;IF('申込一覧'!P57=1,RIGHTB(10000000+'申込一覧'!K57,7),IF('申込一覧'!P57=2,RIGHTB(100000+'申込一覧'!K57,5),"")))</f>
      </c>
      <c r="L40">
        <f>IF('申込一覧'!L57="","",INDEX('名前'!$L$4:$L$92,MATCH('申込一覧'!L57,'名前'!$M$4:$M$44,0))&amp;" "&amp;IF('申込一覧'!Q57=1,RIGHTB(10000000+'申込一覧'!M57,7),IF('申込一覧'!Q57=2,RIGHTB(100000+'申込一覧'!M57,5),"")))</f>
      </c>
      <c r="M40">
        <f>IF('申込一覧'!B57="","",'申込一覧'!F57*10000+'申込一覧'!B57)</f>
      </c>
    </row>
    <row r="41" spans="1:13" ht="12.75">
      <c r="A41">
        <f>IF('申込一覧'!B58="","",'申込一覧'!F58*10000+'申込一覧'!B58&amp;IF('申込一覧'!$K$11="高校","33"&amp;E41,IF('申込一覧'!$K$11="中学","55"&amp;E41,IF('申込一覧'!$K$11="学連登録（大学等）","22"&amp;E41,"11"&amp;E41))))</f>
      </c>
      <c r="B41">
        <f>IF('申込一覧'!C58="","",'申込一覧'!C58&amp;IF('申込一覧'!E58="","","("&amp;'申込一覧'!E58&amp;")"))</f>
      </c>
      <c r="C41">
        <f>IF('申込一覧'!D58="","",'申込一覧'!D58)</f>
      </c>
      <c r="D41">
        <f>IF('申込一覧'!F58="","",'申込一覧'!F58)</f>
      </c>
      <c r="E41">
        <f>IF('申込一覧'!G58="","",INDEX(RIGHTB('名前'!$P$5:$P$52,2),MATCH('申込一覧'!G58,'名前'!$Q$5:$Q$52,0)))</f>
      </c>
      <c r="F41">
        <f>IF('申込一覧'!B58="","",'申込一覧'!$F$11)</f>
      </c>
      <c r="G41">
        <f>IF('申込一覧'!B58="","",0)</f>
      </c>
      <c r="H41">
        <f>IF('申込一覧'!B58="","",0)</f>
      </c>
      <c r="I41">
        <f>IF('申込一覧'!B58="","",'申込一覧'!B58)</f>
      </c>
      <c r="J41">
        <f>IF('申込一覧'!H58="","",INDEX('名前'!$L$4:$L$92,MATCH('申込一覧'!H58,'名前'!$M$4:$M$92,0))&amp;" "&amp;IF('申込一覧'!O58=1,RIGHTB(10000000+'申込一覧'!I58,7),IF('申込一覧'!O58=2,RIGHTB(100000+'申込一覧'!I58,5),"")))</f>
      </c>
      <c r="K41">
        <f>IF('申込一覧'!J58="","",INDEX('名前'!$L$4:$L$92,MATCH('申込一覧'!J58,'名前'!$M$4:$M$44,0))&amp;" "&amp;IF('申込一覧'!P58=1,RIGHTB(10000000+'申込一覧'!K58,7),IF('申込一覧'!P58=2,RIGHTB(100000+'申込一覧'!K58,5),"")))</f>
      </c>
      <c r="L41">
        <f>IF('申込一覧'!L58="","",INDEX('名前'!$L$4:$L$92,MATCH('申込一覧'!L58,'名前'!$M$4:$M$44,0))&amp;" "&amp;IF('申込一覧'!Q58=1,RIGHTB(10000000+'申込一覧'!M58,7),IF('申込一覧'!Q58=2,RIGHTB(100000+'申込一覧'!M58,5),"")))</f>
      </c>
      <c r="M41">
        <f>IF('申込一覧'!B58="","",'申込一覧'!F58*10000+'申込一覧'!B58)</f>
      </c>
    </row>
    <row r="42" spans="1:13" ht="12.75">
      <c r="A42">
        <f>IF('申込一覧'!B59="","",'申込一覧'!F59*10000+'申込一覧'!B59&amp;IF('申込一覧'!$K$11="高校","33"&amp;E42,IF('申込一覧'!$K$11="中学","55"&amp;E42,IF('申込一覧'!$K$11="学連登録（大学等）","22"&amp;E42,"11"&amp;E42))))</f>
      </c>
      <c r="B42">
        <f>IF('申込一覧'!C59="","",'申込一覧'!C59&amp;IF('申込一覧'!E59="","","("&amp;'申込一覧'!E59&amp;")"))</f>
      </c>
      <c r="C42">
        <f>IF('申込一覧'!D59="","",'申込一覧'!D59)</f>
      </c>
      <c r="D42">
        <f>IF('申込一覧'!F59="","",'申込一覧'!F59)</f>
      </c>
      <c r="E42">
        <f>IF('申込一覧'!G59="","",INDEX(RIGHTB('名前'!$P$5:$P$52,2),MATCH('申込一覧'!G59,'名前'!$Q$5:$Q$52,0)))</f>
      </c>
      <c r="F42">
        <f>IF('申込一覧'!B59="","",'申込一覧'!$F$11)</f>
      </c>
      <c r="G42">
        <f>IF('申込一覧'!B59="","",0)</f>
      </c>
      <c r="H42">
        <f>IF('申込一覧'!B59="","",0)</f>
      </c>
      <c r="I42">
        <f>IF('申込一覧'!B59="","",'申込一覧'!B59)</f>
      </c>
      <c r="J42">
        <f>IF('申込一覧'!H59="","",INDEX('名前'!$L$4:$L$92,MATCH('申込一覧'!H59,'名前'!$M$4:$M$92,0))&amp;" "&amp;IF('申込一覧'!O59=1,RIGHTB(10000000+'申込一覧'!I59,7),IF('申込一覧'!O59=2,RIGHTB(100000+'申込一覧'!I59,5),"")))</f>
      </c>
      <c r="K42">
        <f>IF('申込一覧'!J59="","",INDEX('名前'!$L$4:$L$92,MATCH('申込一覧'!J59,'名前'!$M$4:$M$44,0))&amp;" "&amp;IF('申込一覧'!P59=1,RIGHTB(10000000+'申込一覧'!K59,7),IF('申込一覧'!P59=2,RIGHTB(100000+'申込一覧'!K59,5),"")))</f>
      </c>
      <c r="L42">
        <f>IF('申込一覧'!L59="","",INDEX('名前'!$L$4:$L$92,MATCH('申込一覧'!L59,'名前'!$M$4:$M$44,0))&amp;" "&amp;IF('申込一覧'!Q59=1,RIGHTB(10000000+'申込一覧'!M59,7),IF('申込一覧'!Q59=2,RIGHTB(100000+'申込一覧'!M59,5),"")))</f>
      </c>
      <c r="M42">
        <f>IF('申込一覧'!B59="","",'申込一覧'!F59*10000+'申込一覧'!B59)</f>
      </c>
    </row>
    <row r="43" spans="1:13" ht="12.75">
      <c r="A43">
        <f>IF('申込一覧'!B60="","",'申込一覧'!F60*10000+'申込一覧'!B60&amp;IF('申込一覧'!$K$11="高校","33"&amp;E43,IF('申込一覧'!$K$11="中学","55"&amp;E43,IF('申込一覧'!$K$11="学連登録（大学等）","22"&amp;E43,"11"&amp;E43))))</f>
      </c>
      <c r="B43">
        <f>IF('申込一覧'!C60="","",'申込一覧'!C60&amp;IF('申込一覧'!E60="","","("&amp;'申込一覧'!E60&amp;")"))</f>
      </c>
      <c r="C43">
        <f>IF('申込一覧'!D60="","",'申込一覧'!D60)</f>
      </c>
      <c r="D43">
        <f>IF('申込一覧'!F60="","",'申込一覧'!F60)</f>
      </c>
      <c r="E43">
        <f>IF('申込一覧'!G60="","",INDEX(RIGHTB('名前'!$P$5:$P$52,2),MATCH('申込一覧'!G60,'名前'!$Q$5:$Q$52,0)))</f>
      </c>
      <c r="F43">
        <f>IF('申込一覧'!B60="","",'申込一覧'!$F$11)</f>
      </c>
      <c r="G43">
        <f>IF('申込一覧'!B60="","",0)</f>
      </c>
      <c r="H43">
        <f>IF('申込一覧'!B60="","",0)</f>
      </c>
      <c r="I43">
        <f>IF('申込一覧'!B60="","",'申込一覧'!B60)</f>
      </c>
      <c r="J43">
        <f>IF('申込一覧'!H60="","",INDEX('名前'!$L$4:$L$92,MATCH('申込一覧'!H60,'名前'!$M$4:$M$92,0))&amp;" "&amp;IF('申込一覧'!O60=1,RIGHTB(10000000+'申込一覧'!I60,7),IF('申込一覧'!O60=2,RIGHTB(100000+'申込一覧'!I60,5),"")))</f>
      </c>
      <c r="K43">
        <f>IF('申込一覧'!J60="","",INDEX('名前'!$L$4:$L$92,MATCH('申込一覧'!J60,'名前'!$M$4:$M$44,0))&amp;" "&amp;IF('申込一覧'!P60=1,RIGHTB(10000000+'申込一覧'!K60,7),IF('申込一覧'!P60=2,RIGHTB(100000+'申込一覧'!K60,5),"")))</f>
      </c>
      <c r="L43">
        <f>IF('申込一覧'!L60="","",INDEX('名前'!$L$4:$L$92,MATCH('申込一覧'!L60,'名前'!$M$4:$M$44,0))&amp;" "&amp;IF('申込一覧'!Q60=1,RIGHTB(10000000+'申込一覧'!M60,7),IF('申込一覧'!Q60=2,RIGHTB(100000+'申込一覧'!M60,5),"")))</f>
      </c>
      <c r="M43">
        <f>IF('申込一覧'!B60="","",'申込一覧'!F60*10000+'申込一覧'!B60)</f>
      </c>
    </row>
    <row r="44" spans="1:13" ht="12.75">
      <c r="A44">
        <f>IF('申込一覧'!B61="","",'申込一覧'!F61*10000+'申込一覧'!B61&amp;IF('申込一覧'!$K$11="高校","33"&amp;E44,IF('申込一覧'!$K$11="中学","55"&amp;E44,IF('申込一覧'!$K$11="学連登録（大学等）","22"&amp;E44,"11"&amp;E44))))</f>
      </c>
      <c r="B44">
        <f>IF('申込一覧'!C61="","",'申込一覧'!C61&amp;IF('申込一覧'!E61="","","("&amp;'申込一覧'!E61&amp;")"))</f>
      </c>
      <c r="C44">
        <f>IF('申込一覧'!D61="","",'申込一覧'!D61)</f>
      </c>
      <c r="D44">
        <f>IF('申込一覧'!F61="","",'申込一覧'!F61)</f>
      </c>
      <c r="E44">
        <f>IF('申込一覧'!G61="","",INDEX(RIGHTB('名前'!$P$5:$P$52,2),MATCH('申込一覧'!G61,'名前'!$Q$5:$Q$52,0)))</f>
      </c>
      <c r="F44">
        <f>IF('申込一覧'!B61="","",'申込一覧'!$F$11)</f>
      </c>
      <c r="G44">
        <f>IF('申込一覧'!B61="","",0)</f>
      </c>
      <c r="H44">
        <f>IF('申込一覧'!B61="","",0)</f>
      </c>
      <c r="I44">
        <f>IF('申込一覧'!B61="","",'申込一覧'!B61)</f>
      </c>
      <c r="J44">
        <f>IF('申込一覧'!H61="","",INDEX('名前'!$L$4:$L$92,MATCH('申込一覧'!H61,'名前'!$M$4:$M$92,0))&amp;" "&amp;IF('申込一覧'!O61=1,RIGHTB(10000000+'申込一覧'!I61,7),IF('申込一覧'!O61=2,RIGHTB(100000+'申込一覧'!I61,5),"")))</f>
      </c>
      <c r="K44">
        <f>IF('申込一覧'!J61="","",INDEX('名前'!$L$4:$L$92,MATCH('申込一覧'!J61,'名前'!$M$4:$M$44,0))&amp;" "&amp;IF('申込一覧'!P61=1,RIGHTB(10000000+'申込一覧'!K61,7),IF('申込一覧'!P61=2,RIGHTB(100000+'申込一覧'!K61,5),"")))</f>
      </c>
      <c r="L44">
        <f>IF('申込一覧'!L61="","",INDEX('名前'!$L$4:$L$92,MATCH('申込一覧'!L61,'名前'!$M$4:$M$44,0))&amp;" "&amp;IF('申込一覧'!Q61=1,RIGHTB(10000000+'申込一覧'!M61,7),IF('申込一覧'!Q61=2,RIGHTB(100000+'申込一覧'!M61,5),"")))</f>
      </c>
      <c r="M44">
        <f>IF('申込一覧'!B61="","",'申込一覧'!F61*10000+'申込一覧'!B61)</f>
      </c>
    </row>
    <row r="45" spans="1:13" ht="12.75">
      <c r="A45">
        <f>IF('申込一覧'!B62="","",'申込一覧'!F62*10000+'申込一覧'!B62&amp;IF('申込一覧'!$K$11="高校","33"&amp;E45,IF('申込一覧'!$K$11="中学","55"&amp;E45,IF('申込一覧'!$K$11="学連登録（大学等）","22"&amp;E45,"11"&amp;E45))))</f>
      </c>
      <c r="B45">
        <f>IF('申込一覧'!C62="","",'申込一覧'!C62&amp;IF('申込一覧'!E62="","","("&amp;'申込一覧'!E62&amp;")"))</f>
      </c>
      <c r="C45">
        <f>IF('申込一覧'!D62="","",'申込一覧'!D62)</f>
      </c>
      <c r="D45">
        <f>IF('申込一覧'!F62="","",'申込一覧'!F62)</f>
      </c>
      <c r="E45">
        <f>IF('申込一覧'!G62="","",INDEX(RIGHTB('名前'!$P$5:$P$52,2),MATCH('申込一覧'!G62,'名前'!$Q$5:$Q$52,0)))</f>
      </c>
      <c r="F45">
        <f>IF('申込一覧'!B62="","",'申込一覧'!$F$11)</f>
      </c>
      <c r="G45">
        <f>IF('申込一覧'!B62="","",0)</f>
      </c>
      <c r="H45">
        <f>IF('申込一覧'!B62="","",0)</f>
      </c>
      <c r="I45">
        <f>IF('申込一覧'!B62="","",'申込一覧'!B62)</f>
      </c>
      <c r="J45">
        <f>IF('申込一覧'!H62="","",INDEX('名前'!$L$4:$L$92,MATCH('申込一覧'!H62,'名前'!$M$4:$M$92,0))&amp;" "&amp;IF('申込一覧'!O62=1,RIGHTB(10000000+'申込一覧'!I62,7),IF('申込一覧'!O62=2,RIGHTB(100000+'申込一覧'!I62,5),"")))</f>
      </c>
      <c r="K45">
        <f>IF('申込一覧'!J62="","",INDEX('名前'!$L$4:$L$92,MATCH('申込一覧'!J62,'名前'!$M$4:$M$44,0))&amp;" "&amp;IF('申込一覧'!P62=1,RIGHTB(10000000+'申込一覧'!K62,7),IF('申込一覧'!P62=2,RIGHTB(100000+'申込一覧'!K62,5),"")))</f>
      </c>
      <c r="L45">
        <f>IF('申込一覧'!L62="","",INDEX('名前'!$L$4:$L$92,MATCH('申込一覧'!L62,'名前'!$M$4:$M$44,0))&amp;" "&amp;IF('申込一覧'!Q62=1,RIGHTB(10000000+'申込一覧'!M62,7),IF('申込一覧'!Q62=2,RIGHTB(100000+'申込一覧'!M62,5),"")))</f>
      </c>
      <c r="M45">
        <f>IF('申込一覧'!B62="","",'申込一覧'!F62*10000+'申込一覧'!B62)</f>
      </c>
    </row>
    <row r="46" spans="1:13" ht="12.75">
      <c r="A46">
        <f>IF('申込一覧'!B63="","",'申込一覧'!F63*10000+'申込一覧'!B63&amp;IF('申込一覧'!$K$11="高校","33"&amp;E46,IF('申込一覧'!$K$11="中学","55"&amp;E46,IF('申込一覧'!$K$11="学連登録（大学等）","22"&amp;E46,"11"&amp;E46))))</f>
      </c>
      <c r="B46">
        <f>IF('申込一覧'!C63="","",'申込一覧'!C63&amp;IF('申込一覧'!E63="","","("&amp;'申込一覧'!E63&amp;")"))</f>
      </c>
      <c r="C46">
        <f>IF('申込一覧'!D63="","",'申込一覧'!D63)</f>
      </c>
      <c r="D46">
        <f>IF('申込一覧'!F63="","",'申込一覧'!F63)</f>
      </c>
      <c r="E46">
        <f>IF('申込一覧'!G63="","",INDEX(RIGHTB('名前'!$P$5:$P$52,2),MATCH('申込一覧'!G63,'名前'!$Q$5:$Q$52,0)))</f>
      </c>
      <c r="F46">
        <f>IF('申込一覧'!B63="","",'申込一覧'!$F$11)</f>
      </c>
      <c r="G46">
        <f>IF('申込一覧'!B63="","",0)</f>
      </c>
      <c r="H46">
        <f>IF('申込一覧'!B63="","",0)</f>
      </c>
      <c r="I46">
        <f>IF('申込一覧'!B63="","",'申込一覧'!B63)</f>
      </c>
      <c r="J46">
        <f>IF('申込一覧'!H63="","",INDEX('名前'!$L$4:$L$92,MATCH('申込一覧'!H63,'名前'!$M$4:$M$92,0))&amp;" "&amp;IF('申込一覧'!O63=1,RIGHTB(10000000+'申込一覧'!I63,7),IF('申込一覧'!O63=2,RIGHTB(100000+'申込一覧'!I63,5),"")))</f>
      </c>
      <c r="K46">
        <f>IF('申込一覧'!J63="","",INDEX('名前'!$L$4:$L$92,MATCH('申込一覧'!J63,'名前'!$M$4:$M$44,0))&amp;" "&amp;IF('申込一覧'!P63=1,RIGHTB(10000000+'申込一覧'!K63,7),IF('申込一覧'!P63=2,RIGHTB(100000+'申込一覧'!K63,5),"")))</f>
      </c>
      <c r="L46">
        <f>IF('申込一覧'!L63="","",INDEX('名前'!$L$4:$L$92,MATCH('申込一覧'!L63,'名前'!$M$4:$M$44,0))&amp;" "&amp;IF('申込一覧'!Q63=1,RIGHTB(10000000+'申込一覧'!M63,7),IF('申込一覧'!Q63=2,RIGHTB(100000+'申込一覧'!M63,5),"")))</f>
      </c>
      <c r="M46">
        <f>IF('申込一覧'!B63="","",'申込一覧'!F63*10000+'申込一覧'!B63)</f>
      </c>
    </row>
    <row r="47" spans="1:13" ht="12.75">
      <c r="A47">
        <f>IF('申込一覧'!B64="","",'申込一覧'!F64*10000+'申込一覧'!B64&amp;IF('申込一覧'!$K$11="高校","33"&amp;E47,IF('申込一覧'!$K$11="中学","55"&amp;E47,IF('申込一覧'!$K$11="学連登録（大学等）","22"&amp;E47,"11"&amp;E47))))</f>
      </c>
      <c r="B47">
        <f>IF('申込一覧'!C64="","",'申込一覧'!C64&amp;IF('申込一覧'!E64="","","("&amp;'申込一覧'!E64&amp;")"))</f>
      </c>
      <c r="C47">
        <f>IF('申込一覧'!D64="","",'申込一覧'!D64)</f>
      </c>
      <c r="D47">
        <f>IF('申込一覧'!F64="","",'申込一覧'!F64)</f>
      </c>
      <c r="E47">
        <f>IF('申込一覧'!G64="","",INDEX(RIGHTB('名前'!$P$5:$P$52,2),MATCH('申込一覧'!G64,'名前'!$Q$5:$Q$52,0)))</f>
      </c>
      <c r="F47">
        <f>IF('申込一覧'!B64="","",'申込一覧'!$F$11)</f>
      </c>
      <c r="G47">
        <f>IF('申込一覧'!B64="","",0)</f>
      </c>
      <c r="H47">
        <f>IF('申込一覧'!B64="","",0)</f>
      </c>
      <c r="I47">
        <f>IF('申込一覧'!B64="","",'申込一覧'!B64)</f>
      </c>
      <c r="J47">
        <f>IF('申込一覧'!H64="","",INDEX('名前'!$L$4:$L$92,MATCH('申込一覧'!H64,'名前'!$M$4:$M$92,0))&amp;" "&amp;IF('申込一覧'!O64=1,RIGHTB(10000000+'申込一覧'!I64,7),IF('申込一覧'!O64=2,RIGHTB(100000+'申込一覧'!I64,5),"")))</f>
      </c>
      <c r="K47">
        <f>IF('申込一覧'!J64="","",INDEX('名前'!$L$4:$L$92,MATCH('申込一覧'!J64,'名前'!$M$4:$M$44,0))&amp;" "&amp;IF('申込一覧'!P64=1,RIGHTB(10000000+'申込一覧'!K64,7),IF('申込一覧'!P64=2,RIGHTB(100000+'申込一覧'!K64,5),"")))</f>
      </c>
      <c r="L47">
        <f>IF('申込一覧'!L64="","",INDEX('名前'!$L$4:$L$92,MATCH('申込一覧'!L64,'名前'!$M$4:$M$44,0))&amp;" "&amp;IF('申込一覧'!Q64=1,RIGHTB(10000000+'申込一覧'!M64,7),IF('申込一覧'!Q64=2,RIGHTB(100000+'申込一覧'!M64,5),"")))</f>
      </c>
      <c r="M47">
        <f>IF('申込一覧'!B64="","",'申込一覧'!F64*10000+'申込一覧'!B64)</f>
      </c>
    </row>
    <row r="48" spans="1:13" ht="12.75">
      <c r="A48">
        <f>IF('申込一覧'!B65="","",'申込一覧'!F65*10000+'申込一覧'!B65&amp;IF('申込一覧'!$K$11="高校","33"&amp;E48,IF('申込一覧'!$K$11="中学","55"&amp;E48,IF('申込一覧'!$K$11="学連登録（大学等）","22"&amp;E48,"11"&amp;E48))))</f>
      </c>
      <c r="B48">
        <f>IF('申込一覧'!C65="","",'申込一覧'!C65&amp;IF('申込一覧'!E65="","","("&amp;'申込一覧'!E65&amp;")"))</f>
      </c>
      <c r="C48">
        <f>IF('申込一覧'!D65="","",'申込一覧'!D65)</f>
      </c>
      <c r="D48">
        <f>IF('申込一覧'!F65="","",'申込一覧'!F65)</f>
      </c>
      <c r="E48">
        <f>IF('申込一覧'!G65="","",INDEX(RIGHTB('名前'!$P$5:$P$52,2),MATCH('申込一覧'!G65,'名前'!$Q$5:$Q$52,0)))</f>
      </c>
      <c r="F48">
        <f>IF('申込一覧'!B65="","",'申込一覧'!$F$11)</f>
      </c>
      <c r="G48">
        <f>IF('申込一覧'!B65="","",0)</f>
      </c>
      <c r="H48">
        <f>IF('申込一覧'!B65="","",0)</f>
      </c>
      <c r="I48">
        <f>IF('申込一覧'!B65="","",'申込一覧'!B65)</f>
      </c>
      <c r="J48">
        <f>IF('申込一覧'!H65="","",INDEX('名前'!$L$4:$L$92,MATCH('申込一覧'!H65,'名前'!$M$4:$M$92,0))&amp;" "&amp;IF('申込一覧'!O65=1,RIGHTB(10000000+'申込一覧'!I65,7),IF('申込一覧'!O65=2,RIGHTB(100000+'申込一覧'!I65,5),"")))</f>
      </c>
      <c r="K48">
        <f>IF('申込一覧'!J65="","",INDEX('名前'!$L$4:$L$92,MATCH('申込一覧'!J65,'名前'!$M$4:$M$44,0))&amp;" "&amp;IF('申込一覧'!P65=1,RIGHTB(10000000+'申込一覧'!K65,7),IF('申込一覧'!P65=2,RIGHTB(100000+'申込一覧'!K65,5),"")))</f>
      </c>
      <c r="L48">
        <f>IF('申込一覧'!L65="","",INDEX('名前'!$L$4:$L$92,MATCH('申込一覧'!L65,'名前'!$M$4:$M$44,0))&amp;" "&amp;IF('申込一覧'!Q65=1,RIGHTB(10000000+'申込一覧'!M65,7),IF('申込一覧'!Q65=2,RIGHTB(100000+'申込一覧'!M65,5),"")))</f>
      </c>
      <c r="M48">
        <f>IF('申込一覧'!B65="","",'申込一覧'!F65*10000+'申込一覧'!B65)</f>
      </c>
    </row>
    <row r="49" spans="1:13" ht="12.75">
      <c r="A49">
        <f>IF('申込一覧'!B66="","",'申込一覧'!F66*10000+'申込一覧'!B66&amp;IF('申込一覧'!$K$11="高校","33"&amp;E49,IF('申込一覧'!$K$11="中学","55"&amp;E49,IF('申込一覧'!$K$11="学連登録（大学等）","22"&amp;E49,"11"&amp;E49))))</f>
      </c>
      <c r="B49">
        <f>IF('申込一覧'!C66="","",'申込一覧'!C66&amp;IF('申込一覧'!E66="","","("&amp;'申込一覧'!E66&amp;")"))</f>
      </c>
      <c r="C49">
        <f>IF('申込一覧'!D66="","",'申込一覧'!D66)</f>
      </c>
      <c r="D49">
        <f>IF('申込一覧'!F66="","",'申込一覧'!F66)</f>
      </c>
      <c r="E49">
        <f>IF('申込一覧'!G66="","",INDEX(RIGHTB('名前'!$P$5:$P$52,2),MATCH('申込一覧'!G66,'名前'!$Q$5:$Q$52,0)))</f>
      </c>
      <c r="F49">
        <f>IF('申込一覧'!B66="","",'申込一覧'!$F$11)</f>
      </c>
      <c r="G49">
        <f>IF('申込一覧'!B66="","",0)</f>
      </c>
      <c r="H49">
        <f>IF('申込一覧'!B66="","",0)</f>
      </c>
      <c r="I49">
        <f>IF('申込一覧'!B66="","",'申込一覧'!B66)</f>
      </c>
      <c r="J49">
        <f>IF('申込一覧'!H66="","",INDEX('名前'!$L$4:$L$92,MATCH('申込一覧'!H66,'名前'!$M$4:$M$92,0))&amp;" "&amp;IF('申込一覧'!O66=1,RIGHTB(10000000+'申込一覧'!I66,7),IF('申込一覧'!O66=2,RIGHTB(100000+'申込一覧'!I66,5),"")))</f>
      </c>
      <c r="K49">
        <f>IF('申込一覧'!J66="","",INDEX('名前'!$L$4:$L$92,MATCH('申込一覧'!J66,'名前'!$M$4:$M$44,0))&amp;" "&amp;IF('申込一覧'!P66=1,RIGHTB(10000000+'申込一覧'!K66,7),IF('申込一覧'!P66=2,RIGHTB(100000+'申込一覧'!K66,5),"")))</f>
      </c>
      <c r="L49">
        <f>IF('申込一覧'!L66="","",INDEX('名前'!$L$4:$L$92,MATCH('申込一覧'!L66,'名前'!$M$4:$M$44,0))&amp;" "&amp;IF('申込一覧'!Q66=1,RIGHTB(10000000+'申込一覧'!M66,7),IF('申込一覧'!Q66=2,RIGHTB(100000+'申込一覧'!M66,5),"")))</f>
      </c>
      <c r="M49">
        <f>IF('申込一覧'!B66="","",'申込一覧'!F66*10000+'申込一覧'!B66)</f>
      </c>
    </row>
    <row r="50" spans="1:13" ht="12.75">
      <c r="A50">
        <f>IF('申込一覧'!B67="","",'申込一覧'!F67*10000+'申込一覧'!B67&amp;IF('申込一覧'!$K$11="高校","33"&amp;E50,IF('申込一覧'!$K$11="中学","55"&amp;E50,IF('申込一覧'!$K$11="学連登録（大学等）","22"&amp;E50,"11"&amp;E50))))</f>
      </c>
      <c r="B50">
        <f>IF('申込一覧'!C67="","",'申込一覧'!C67&amp;IF('申込一覧'!E67="","","("&amp;'申込一覧'!E67&amp;")"))</f>
      </c>
      <c r="C50">
        <f>IF('申込一覧'!D67="","",'申込一覧'!D67)</f>
      </c>
      <c r="D50">
        <f>IF('申込一覧'!F67="","",'申込一覧'!F67)</f>
      </c>
      <c r="E50">
        <f>IF('申込一覧'!G67="","",INDEX(RIGHTB('名前'!$P$5:$P$52,2),MATCH('申込一覧'!G67,'名前'!$Q$5:$Q$52,0)))</f>
      </c>
      <c r="F50">
        <f>IF('申込一覧'!B67="","",'申込一覧'!$F$11)</f>
      </c>
      <c r="G50">
        <f>IF('申込一覧'!B67="","",0)</f>
      </c>
      <c r="H50">
        <f>IF('申込一覧'!B67="","",0)</f>
      </c>
      <c r="I50">
        <f>IF('申込一覧'!B67="","",'申込一覧'!B67)</f>
      </c>
      <c r="J50">
        <f>IF('申込一覧'!H67="","",INDEX('名前'!$L$4:$L$92,MATCH('申込一覧'!H67,'名前'!$M$4:$M$92,0))&amp;" "&amp;IF('申込一覧'!O67=1,RIGHTB(10000000+'申込一覧'!I67,7),IF('申込一覧'!O67=2,RIGHTB(100000+'申込一覧'!I67,5),"")))</f>
      </c>
      <c r="K50">
        <f>IF('申込一覧'!J67="","",INDEX('名前'!$L$4:$L$92,MATCH('申込一覧'!J67,'名前'!$M$4:$M$44,0))&amp;" "&amp;IF('申込一覧'!P67=1,RIGHTB(10000000+'申込一覧'!K67,7),IF('申込一覧'!P67=2,RIGHTB(100000+'申込一覧'!K67,5),"")))</f>
      </c>
      <c r="L50">
        <f>IF('申込一覧'!L67="","",INDEX('名前'!$L$4:$L$92,MATCH('申込一覧'!L67,'名前'!$M$4:$M$44,0))&amp;" "&amp;IF('申込一覧'!Q67=1,RIGHTB(10000000+'申込一覧'!M67,7),IF('申込一覧'!Q67=2,RIGHTB(100000+'申込一覧'!M67,5),"")))</f>
      </c>
      <c r="M50">
        <f>IF('申込一覧'!B67="","",'申込一覧'!F67*10000+'申込一覧'!B67)</f>
      </c>
    </row>
    <row r="51" spans="1:13" ht="12.75">
      <c r="A51">
        <f>IF('申込一覧'!B68="","",'申込一覧'!F68*10000+'申込一覧'!B68&amp;IF('申込一覧'!$K$11="高校","33"&amp;E51,IF('申込一覧'!$K$11="中学","55"&amp;E51,IF('申込一覧'!$K$11="学連登録（大学等）","22"&amp;E51,"11"&amp;E51))))</f>
      </c>
      <c r="B51">
        <f>IF('申込一覧'!C68="","",'申込一覧'!C68&amp;IF('申込一覧'!E68="","","("&amp;'申込一覧'!E68&amp;")"))</f>
      </c>
      <c r="C51">
        <f>IF('申込一覧'!D68="","",'申込一覧'!D68)</f>
      </c>
      <c r="D51">
        <f>IF('申込一覧'!F68="","",'申込一覧'!F68)</f>
      </c>
      <c r="E51">
        <f>IF('申込一覧'!G68="","",INDEX(RIGHTB('名前'!$P$5:$P$52,2),MATCH('申込一覧'!G68,'名前'!$Q$5:$Q$52,0)))</f>
      </c>
      <c r="F51">
        <f>IF('申込一覧'!B68="","",'申込一覧'!$F$11)</f>
      </c>
      <c r="G51">
        <f>IF('申込一覧'!B68="","",0)</f>
      </c>
      <c r="H51">
        <f>IF('申込一覧'!B68="","",0)</f>
      </c>
      <c r="I51">
        <f>IF('申込一覧'!B68="","",'申込一覧'!B68)</f>
      </c>
      <c r="J51">
        <f>IF('申込一覧'!H68="","",INDEX('名前'!$L$4:$L$92,MATCH('申込一覧'!H68,'名前'!$M$4:$M$92,0))&amp;" "&amp;IF('申込一覧'!O68=1,RIGHTB(10000000+'申込一覧'!I68,7),IF('申込一覧'!O68=2,RIGHTB(100000+'申込一覧'!I68,5),"")))</f>
      </c>
      <c r="K51">
        <f>IF('申込一覧'!J68="","",INDEX('名前'!$L$4:$L$92,MATCH('申込一覧'!J68,'名前'!$M$4:$M$44,0))&amp;" "&amp;IF('申込一覧'!P68=1,RIGHTB(10000000+'申込一覧'!K68,7),IF('申込一覧'!P68=2,RIGHTB(100000+'申込一覧'!K68,5),"")))</f>
      </c>
      <c r="L51">
        <f>IF('申込一覧'!L68="","",INDEX('名前'!$L$4:$L$92,MATCH('申込一覧'!L68,'名前'!$M$4:$M$44,0))&amp;" "&amp;IF('申込一覧'!Q68=1,RIGHTB(10000000+'申込一覧'!M68,7),IF('申込一覧'!Q68=2,RIGHTB(100000+'申込一覧'!M68,5),"")))</f>
      </c>
      <c r="M51">
        <f>IF('申込一覧'!B68="","",'申込一覧'!F68*10000+'申込一覧'!B68)</f>
      </c>
    </row>
    <row r="52" spans="1:13" ht="12.75">
      <c r="A52">
        <f>IF('申込一覧'!B69="","",'申込一覧'!F69*10000+'申込一覧'!B69&amp;IF('申込一覧'!$K$11="高校","33"&amp;E52,IF('申込一覧'!$K$11="中学","55"&amp;E52,IF('申込一覧'!$K$11="学連登録（大学等）","22"&amp;E52,"11"&amp;E52))))</f>
      </c>
      <c r="B52">
        <f>IF('申込一覧'!C69="","",'申込一覧'!C69&amp;IF('申込一覧'!E69="","","("&amp;'申込一覧'!E69&amp;")"))</f>
      </c>
      <c r="C52">
        <f>IF('申込一覧'!D69="","",'申込一覧'!D69)</f>
      </c>
      <c r="D52">
        <f>IF('申込一覧'!F69="","",'申込一覧'!F69)</f>
      </c>
      <c r="E52">
        <f>IF('申込一覧'!G69="","",INDEX(RIGHTB('名前'!$P$5:$P$52,2),MATCH('申込一覧'!G69,'名前'!$Q$5:$Q$52,0)))</f>
      </c>
      <c r="F52">
        <f>IF('申込一覧'!B69="","",'申込一覧'!$F$11)</f>
      </c>
      <c r="G52">
        <f>IF('申込一覧'!B69="","",0)</f>
      </c>
      <c r="H52">
        <f>IF('申込一覧'!B69="","",0)</f>
      </c>
      <c r="I52">
        <f>IF('申込一覧'!B69="","",'申込一覧'!B69)</f>
      </c>
      <c r="J52">
        <f>IF('申込一覧'!H69="","",INDEX('名前'!$L$4:$L$92,MATCH('申込一覧'!H69,'名前'!$M$4:$M$92,0))&amp;" "&amp;IF('申込一覧'!O69=1,RIGHTB(10000000+'申込一覧'!I69,7),IF('申込一覧'!O69=2,RIGHTB(100000+'申込一覧'!I69,5),"")))</f>
      </c>
      <c r="K52">
        <f>IF('申込一覧'!J69="","",INDEX('名前'!$L$4:$L$92,MATCH('申込一覧'!J69,'名前'!$M$4:$M$44,0))&amp;" "&amp;IF('申込一覧'!P69=1,RIGHTB(10000000+'申込一覧'!K69,7),IF('申込一覧'!P69=2,RIGHTB(100000+'申込一覧'!K69,5),"")))</f>
      </c>
      <c r="L52">
        <f>IF('申込一覧'!L69="","",INDEX('名前'!$L$4:$L$92,MATCH('申込一覧'!L69,'名前'!$M$4:$M$44,0))&amp;" "&amp;IF('申込一覧'!Q69=1,RIGHTB(10000000+'申込一覧'!M69,7),IF('申込一覧'!Q69=2,RIGHTB(100000+'申込一覧'!M69,5),"")))</f>
      </c>
      <c r="M52">
        <f>IF('申込一覧'!B69="","",'申込一覧'!F69*10000+'申込一覧'!B69)</f>
      </c>
    </row>
    <row r="53" spans="1:13" ht="12.75">
      <c r="A53">
        <f>IF('申込一覧'!B70="","",'申込一覧'!F70*10000+'申込一覧'!B70&amp;IF('申込一覧'!$K$11="高校","33"&amp;E53,IF('申込一覧'!$K$11="中学","55"&amp;E53,IF('申込一覧'!$K$11="学連登録（大学等）","22"&amp;E53,"11"&amp;E53))))</f>
      </c>
      <c r="B53">
        <f>IF('申込一覧'!C70="","",'申込一覧'!C70&amp;IF('申込一覧'!E70="","","("&amp;'申込一覧'!E70&amp;")"))</f>
      </c>
      <c r="C53">
        <f>IF('申込一覧'!D70="","",'申込一覧'!D70)</f>
      </c>
      <c r="D53">
        <f>IF('申込一覧'!F70="","",'申込一覧'!F70)</f>
      </c>
      <c r="E53">
        <f>IF('申込一覧'!G70="","",INDEX(RIGHTB('名前'!$P$5:$P$52,2),MATCH('申込一覧'!G70,'名前'!$Q$5:$Q$52,0)))</f>
      </c>
      <c r="F53">
        <f>IF('申込一覧'!B70="","",'申込一覧'!$F$11)</f>
      </c>
      <c r="G53">
        <f>IF('申込一覧'!B70="","",0)</f>
      </c>
      <c r="H53">
        <f>IF('申込一覧'!B70="","",0)</f>
      </c>
      <c r="I53">
        <f>IF('申込一覧'!B70="","",'申込一覧'!B70)</f>
      </c>
      <c r="J53">
        <f>IF('申込一覧'!H70="","",INDEX('名前'!$L$4:$L$92,MATCH('申込一覧'!H70,'名前'!$M$4:$M$92,0))&amp;" "&amp;IF('申込一覧'!O70=1,RIGHTB(10000000+'申込一覧'!I70,7),IF('申込一覧'!O70=2,RIGHTB(100000+'申込一覧'!I70,5),"")))</f>
      </c>
      <c r="K53">
        <f>IF('申込一覧'!J70="","",INDEX('名前'!$L$4:$L$92,MATCH('申込一覧'!J70,'名前'!$M$4:$M$44,0))&amp;" "&amp;IF('申込一覧'!P70=1,RIGHTB(10000000+'申込一覧'!K70,7),IF('申込一覧'!P70=2,RIGHTB(100000+'申込一覧'!K70,5),"")))</f>
      </c>
      <c r="L53">
        <f>IF('申込一覧'!L70="","",INDEX('名前'!$L$4:$L$92,MATCH('申込一覧'!L70,'名前'!$M$4:$M$44,0))&amp;" "&amp;IF('申込一覧'!Q70=1,RIGHTB(10000000+'申込一覧'!M70,7),IF('申込一覧'!Q70=2,RIGHTB(100000+'申込一覧'!M70,5),"")))</f>
      </c>
      <c r="M53">
        <f>IF('申込一覧'!B70="","",'申込一覧'!F70*10000+'申込一覧'!B70)</f>
      </c>
    </row>
    <row r="54" spans="1:13" ht="12.75">
      <c r="A54">
        <f>IF('申込一覧'!B71="","",'申込一覧'!F71*10000+'申込一覧'!B71&amp;IF('申込一覧'!$K$11="高校","33"&amp;E54,IF('申込一覧'!$K$11="中学","55"&amp;E54,IF('申込一覧'!$K$11="学連登録（大学等）","22"&amp;E54,"11"&amp;E54))))</f>
      </c>
      <c r="B54">
        <f>IF('申込一覧'!C71="","",'申込一覧'!C71&amp;IF('申込一覧'!E71="","","("&amp;'申込一覧'!E71&amp;")"))</f>
      </c>
      <c r="C54">
        <f>IF('申込一覧'!D71="","",'申込一覧'!D71)</f>
      </c>
      <c r="D54">
        <f>IF('申込一覧'!F71="","",'申込一覧'!F71)</f>
      </c>
      <c r="E54">
        <f>IF('申込一覧'!G71="","",INDEX(RIGHTB('名前'!$P$5:$P$52,2),MATCH('申込一覧'!G71,'名前'!$Q$5:$Q$52,0)))</f>
      </c>
      <c r="F54">
        <f>IF('申込一覧'!B71="","",'申込一覧'!$F$11)</f>
      </c>
      <c r="G54">
        <f>IF('申込一覧'!B71="","",0)</f>
      </c>
      <c r="H54">
        <f>IF('申込一覧'!B71="","",0)</f>
      </c>
      <c r="I54">
        <f>IF('申込一覧'!B71="","",'申込一覧'!B71)</f>
      </c>
      <c r="J54">
        <f>IF('申込一覧'!H71="","",INDEX('名前'!$L$4:$L$92,MATCH('申込一覧'!H71,'名前'!$M$4:$M$92,0))&amp;" "&amp;IF('申込一覧'!O71=1,RIGHTB(10000000+'申込一覧'!I71,7),IF('申込一覧'!O71=2,RIGHTB(100000+'申込一覧'!I71,5),"")))</f>
      </c>
      <c r="K54">
        <f>IF('申込一覧'!J71="","",INDEX('名前'!$L$4:$L$92,MATCH('申込一覧'!J71,'名前'!$M$4:$M$44,0))&amp;" "&amp;IF('申込一覧'!P71=1,RIGHTB(10000000+'申込一覧'!K71,7),IF('申込一覧'!P71=2,RIGHTB(100000+'申込一覧'!K71,5),"")))</f>
      </c>
      <c r="L54">
        <f>IF('申込一覧'!L71="","",INDEX('名前'!$L$4:$L$92,MATCH('申込一覧'!L71,'名前'!$M$4:$M$44,0))&amp;" "&amp;IF('申込一覧'!Q71=1,RIGHTB(10000000+'申込一覧'!M71,7),IF('申込一覧'!Q71=2,RIGHTB(100000+'申込一覧'!M71,5),"")))</f>
      </c>
      <c r="M54">
        <f>IF('申込一覧'!B71="","",'申込一覧'!F71*10000+'申込一覧'!B71)</f>
      </c>
    </row>
    <row r="55" spans="1:13" ht="12.75">
      <c r="A55">
        <f>IF('申込一覧'!B72="","",'申込一覧'!F72*10000+'申込一覧'!B72&amp;IF('申込一覧'!$K$11="高校","33"&amp;E55,IF('申込一覧'!$K$11="中学","55"&amp;E55,IF('申込一覧'!$K$11="学連登録（大学等）","22"&amp;E55,"11"&amp;E55))))</f>
      </c>
      <c r="B55">
        <f>IF('申込一覧'!C72="","",'申込一覧'!C72&amp;IF('申込一覧'!E72="","","("&amp;'申込一覧'!E72&amp;")"))</f>
      </c>
      <c r="C55">
        <f>IF('申込一覧'!D72="","",'申込一覧'!D72)</f>
      </c>
      <c r="D55">
        <f>IF('申込一覧'!F72="","",'申込一覧'!F72)</f>
      </c>
      <c r="E55">
        <f>IF('申込一覧'!G72="","",INDEX(RIGHTB('名前'!$P$5:$P$52,2),MATCH('申込一覧'!G72,'名前'!$Q$5:$Q$52,0)))</f>
      </c>
      <c r="F55">
        <f>IF('申込一覧'!B72="","",'申込一覧'!$F$11)</f>
      </c>
      <c r="G55">
        <f>IF('申込一覧'!B72="","",0)</f>
      </c>
      <c r="H55">
        <f>IF('申込一覧'!B72="","",0)</f>
      </c>
      <c r="I55">
        <f>IF('申込一覧'!B72="","",'申込一覧'!B72)</f>
      </c>
      <c r="J55">
        <f>IF('申込一覧'!H72="","",INDEX('名前'!$L$4:$L$92,MATCH('申込一覧'!H72,'名前'!$M$4:$M$92,0))&amp;" "&amp;IF('申込一覧'!O72=1,RIGHTB(10000000+'申込一覧'!I72,7),IF('申込一覧'!O72=2,RIGHTB(100000+'申込一覧'!I72,5),"")))</f>
      </c>
      <c r="K55">
        <f>IF('申込一覧'!J72="","",INDEX('名前'!$L$4:$L$92,MATCH('申込一覧'!J72,'名前'!$M$4:$M$44,0))&amp;" "&amp;IF('申込一覧'!P72=1,RIGHTB(10000000+'申込一覧'!K72,7),IF('申込一覧'!P72=2,RIGHTB(100000+'申込一覧'!K72,5),"")))</f>
      </c>
      <c r="L55">
        <f>IF('申込一覧'!L72="","",INDEX('名前'!$L$4:$L$92,MATCH('申込一覧'!L72,'名前'!$M$4:$M$44,0))&amp;" "&amp;IF('申込一覧'!Q72=1,RIGHTB(10000000+'申込一覧'!M72,7),IF('申込一覧'!Q72=2,RIGHTB(100000+'申込一覧'!M72,5),"")))</f>
      </c>
      <c r="M55">
        <f>IF('申込一覧'!B72="","",'申込一覧'!F72*10000+'申込一覧'!B72)</f>
      </c>
    </row>
    <row r="56" spans="1:13" ht="12.75">
      <c r="A56">
        <f>IF('申込一覧'!B73="","",'申込一覧'!F73*10000+'申込一覧'!B73&amp;IF('申込一覧'!$K$11="高校","33"&amp;E56,IF('申込一覧'!$K$11="中学","55"&amp;E56,IF('申込一覧'!$K$11="学連登録（大学等）","22"&amp;E56,"11"&amp;E56))))</f>
      </c>
      <c r="B56">
        <f>IF('申込一覧'!C73="","",'申込一覧'!C73&amp;IF('申込一覧'!E73="","","("&amp;'申込一覧'!E73&amp;")"))</f>
      </c>
      <c r="C56">
        <f>IF('申込一覧'!D73="","",'申込一覧'!D73)</f>
      </c>
      <c r="D56">
        <f>IF('申込一覧'!F73="","",'申込一覧'!F73)</f>
      </c>
      <c r="E56">
        <f>IF('申込一覧'!G73="","",INDEX(RIGHTB('名前'!$P$5:$P$52,2),MATCH('申込一覧'!G73,'名前'!$Q$5:$Q$52,0)))</f>
      </c>
      <c r="F56">
        <f>IF('申込一覧'!B73="","",'申込一覧'!$F$11)</f>
      </c>
      <c r="G56">
        <f>IF('申込一覧'!B73="","",0)</f>
      </c>
      <c r="H56">
        <f>IF('申込一覧'!B73="","",0)</f>
      </c>
      <c r="I56">
        <f>IF('申込一覧'!B73="","",'申込一覧'!B73)</f>
      </c>
      <c r="J56">
        <f>IF('申込一覧'!H73="","",INDEX('名前'!$L$4:$L$92,MATCH('申込一覧'!H73,'名前'!$M$4:$M$92,0))&amp;" "&amp;IF('申込一覧'!O73=1,RIGHTB(10000000+'申込一覧'!I73,7),IF('申込一覧'!O73=2,RIGHTB(100000+'申込一覧'!I73,5),"")))</f>
      </c>
      <c r="K56">
        <f>IF('申込一覧'!J73="","",INDEX('名前'!$L$4:$L$92,MATCH('申込一覧'!J73,'名前'!$M$4:$M$44,0))&amp;" "&amp;IF('申込一覧'!P73=1,RIGHTB(10000000+'申込一覧'!K73,7),IF('申込一覧'!P73=2,RIGHTB(100000+'申込一覧'!K73,5),"")))</f>
      </c>
      <c r="L56">
        <f>IF('申込一覧'!L73="","",INDEX('名前'!$L$4:$L$92,MATCH('申込一覧'!L73,'名前'!$M$4:$M$44,0))&amp;" "&amp;IF('申込一覧'!Q73=1,RIGHTB(10000000+'申込一覧'!M73,7),IF('申込一覧'!Q73=2,RIGHTB(100000+'申込一覧'!M73,5),"")))</f>
      </c>
      <c r="M56">
        <f>IF('申込一覧'!B73="","",'申込一覧'!F73*10000+'申込一覧'!B73)</f>
      </c>
    </row>
    <row r="57" spans="1:13" ht="12.75">
      <c r="A57">
        <f>IF('申込一覧'!B74="","",'申込一覧'!F74*10000+'申込一覧'!B74&amp;IF('申込一覧'!$K$11="高校","33"&amp;E57,IF('申込一覧'!$K$11="中学","55"&amp;E57,IF('申込一覧'!$K$11="学連登録（大学等）","22"&amp;E57,"11"&amp;E57))))</f>
      </c>
      <c r="B57">
        <f>IF('申込一覧'!C74="","",'申込一覧'!C74&amp;IF('申込一覧'!E74="","","("&amp;'申込一覧'!E74&amp;")"))</f>
      </c>
      <c r="C57">
        <f>IF('申込一覧'!D74="","",'申込一覧'!D74)</f>
      </c>
      <c r="D57">
        <f>IF('申込一覧'!F74="","",'申込一覧'!F74)</f>
      </c>
      <c r="E57">
        <f>IF('申込一覧'!G74="","",INDEX(RIGHTB('名前'!$P$5:$P$52,2),MATCH('申込一覧'!G74,'名前'!$Q$5:$Q$52,0)))</f>
      </c>
      <c r="F57">
        <f>IF('申込一覧'!B74="","",'申込一覧'!$F$11)</f>
      </c>
      <c r="G57">
        <f>IF('申込一覧'!B74="","",0)</f>
      </c>
      <c r="H57">
        <f>IF('申込一覧'!B74="","",0)</f>
      </c>
      <c r="I57">
        <f>IF('申込一覧'!B74="","",'申込一覧'!B74)</f>
      </c>
      <c r="J57">
        <f>IF('申込一覧'!H74="","",INDEX('名前'!$L$4:$L$92,MATCH('申込一覧'!H74,'名前'!$M$4:$M$92,0))&amp;" "&amp;IF('申込一覧'!O74=1,RIGHTB(10000000+'申込一覧'!I74,7),IF('申込一覧'!O74=2,RIGHTB(100000+'申込一覧'!I74,5),"")))</f>
      </c>
      <c r="K57">
        <f>IF('申込一覧'!J74="","",INDEX('名前'!$L$4:$L$92,MATCH('申込一覧'!J74,'名前'!$M$4:$M$44,0))&amp;" "&amp;IF('申込一覧'!P74=1,RIGHTB(10000000+'申込一覧'!K74,7),IF('申込一覧'!P74=2,RIGHTB(100000+'申込一覧'!K74,5),"")))</f>
      </c>
      <c r="L57">
        <f>IF('申込一覧'!L74="","",INDEX('名前'!$L$4:$L$92,MATCH('申込一覧'!L74,'名前'!$M$4:$M$44,0))&amp;" "&amp;IF('申込一覧'!Q74=1,RIGHTB(10000000+'申込一覧'!M74,7),IF('申込一覧'!Q74=2,RIGHTB(100000+'申込一覧'!M74,5),"")))</f>
      </c>
      <c r="M57">
        <f>IF('申込一覧'!B74="","",'申込一覧'!F74*10000+'申込一覧'!B74)</f>
      </c>
    </row>
    <row r="58" spans="1:13" ht="12.75">
      <c r="A58">
        <f>IF('申込一覧'!B75="","",'申込一覧'!F75*10000+'申込一覧'!B75&amp;IF('申込一覧'!$K$11="高校","33"&amp;E58,IF('申込一覧'!$K$11="中学","55"&amp;E58,IF('申込一覧'!$K$11="学連登録（大学等）","22"&amp;E58,"11"&amp;E58))))</f>
      </c>
      <c r="B58">
        <f>IF('申込一覧'!C75="","",'申込一覧'!C75&amp;IF('申込一覧'!E75="","","("&amp;'申込一覧'!E75&amp;")"))</f>
      </c>
      <c r="C58">
        <f>IF('申込一覧'!D75="","",'申込一覧'!D75)</f>
      </c>
      <c r="D58">
        <f>IF('申込一覧'!F75="","",'申込一覧'!F75)</f>
      </c>
      <c r="E58">
        <f>IF('申込一覧'!G75="","",INDEX(RIGHTB('名前'!$P$5:$P$52,2),MATCH('申込一覧'!G75,'名前'!$Q$5:$Q$52,0)))</f>
      </c>
      <c r="F58">
        <f>IF('申込一覧'!B75="","",'申込一覧'!$F$11)</f>
      </c>
      <c r="G58">
        <f>IF('申込一覧'!B75="","",0)</f>
      </c>
      <c r="H58">
        <f>IF('申込一覧'!B75="","",0)</f>
      </c>
      <c r="I58">
        <f>IF('申込一覧'!B75="","",'申込一覧'!B75)</f>
      </c>
      <c r="J58">
        <f>IF('申込一覧'!H75="","",INDEX('名前'!$L$4:$L$92,MATCH('申込一覧'!H75,'名前'!$M$4:$M$92,0))&amp;" "&amp;IF('申込一覧'!O75=1,RIGHTB(10000000+'申込一覧'!I75,7),IF('申込一覧'!O75=2,RIGHTB(100000+'申込一覧'!I75,5),"")))</f>
      </c>
      <c r="K58">
        <f>IF('申込一覧'!J75="","",INDEX('名前'!$L$4:$L$92,MATCH('申込一覧'!J75,'名前'!$M$4:$M$44,0))&amp;" "&amp;IF('申込一覧'!P75=1,RIGHTB(10000000+'申込一覧'!K75,7),IF('申込一覧'!P75=2,RIGHTB(100000+'申込一覧'!K75,5),"")))</f>
      </c>
      <c r="L58">
        <f>IF('申込一覧'!L75="","",INDEX('名前'!$L$4:$L$92,MATCH('申込一覧'!L75,'名前'!$M$4:$M$44,0))&amp;" "&amp;IF('申込一覧'!Q75=1,RIGHTB(10000000+'申込一覧'!M75,7),IF('申込一覧'!Q75=2,RIGHTB(100000+'申込一覧'!M75,5),"")))</f>
      </c>
      <c r="M58">
        <f>IF('申込一覧'!B75="","",'申込一覧'!F75*10000+'申込一覧'!B75)</f>
      </c>
    </row>
    <row r="59" spans="1:13" ht="12.75">
      <c r="A59">
        <f>IF('申込一覧'!B76="","",'申込一覧'!F76*10000+'申込一覧'!B76&amp;IF('申込一覧'!$K$11="高校","33"&amp;E59,IF('申込一覧'!$K$11="中学","55"&amp;E59,IF('申込一覧'!$K$11="学連登録（大学等）","22"&amp;E59,"11"&amp;E59))))</f>
      </c>
      <c r="B59">
        <f>IF('申込一覧'!C76="","",'申込一覧'!C76&amp;IF('申込一覧'!E76="","","("&amp;'申込一覧'!E76&amp;")"))</f>
      </c>
      <c r="C59">
        <f>IF('申込一覧'!D76="","",'申込一覧'!D76)</f>
      </c>
      <c r="D59">
        <f>IF('申込一覧'!F76="","",'申込一覧'!F76)</f>
      </c>
      <c r="E59">
        <f>IF('申込一覧'!G76="","",INDEX(RIGHTB('名前'!$P$5:$P$52,2),MATCH('申込一覧'!G76,'名前'!$Q$5:$Q$52,0)))</f>
      </c>
      <c r="F59">
        <f>IF('申込一覧'!B76="","",'申込一覧'!$F$11)</f>
      </c>
      <c r="G59">
        <f>IF('申込一覧'!B76="","",0)</f>
      </c>
      <c r="H59">
        <f>IF('申込一覧'!B76="","",0)</f>
      </c>
      <c r="I59">
        <f>IF('申込一覧'!B76="","",'申込一覧'!B76)</f>
      </c>
      <c r="J59">
        <f>IF('申込一覧'!H76="","",INDEX('名前'!$L$4:$L$92,MATCH('申込一覧'!H76,'名前'!$M$4:$M$92,0))&amp;" "&amp;IF('申込一覧'!O76=1,RIGHTB(10000000+'申込一覧'!I76,7),IF('申込一覧'!O76=2,RIGHTB(100000+'申込一覧'!I76,5),"")))</f>
      </c>
      <c r="K59">
        <f>IF('申込一覧'!J76="","",INDEX('名前'!$L$4:$L$92,MATCH('申込一覧'!J76,'名前'!$M$4:$M$44,0))&amp;" "&amp;IF('申込一覧'!P76=1,RIGHTB(10000000+'申込一覧'!K76,7),IF('申込一覧'!P76=2,RIGHTB(100000+'申込一覧'!K76,5),"")))</f>
      </c>
      <c r="L59">
        <f>IF('申込一覧'!L76="","",INDEX('名前'!$L$4:$L$92,MATCH('申込一覧'!L76,'名前'!$M$4:$M$44,0))&amp;" "&amp;IF('申込一覧'!Q76=1,RIGHTB(10000000+'申込一覧'!M76,7),IF('申込一覧'!Q76=2,RIGHTB(100000+'申込一覧'!M76,5),"")))</f>
      </c>
      <c r="M59">
        <f>IF('申込一覧'!B76="","",'申込一覧'!F76*10000+'申込一覧'!B76)</f>
      </c>
    </row>
    <row r="60" spans="1:13" ht="12.75">
      <c r="A60">
        <f>IF('申込一覧'!B77="","",'申込一覧'!F77*10000+'申込一覧'!B77&amp;IF('申込一覧'!$K$11="高校","33"&amp;E60,IF('申込一覧'!$K$11="中学","55"&amp;E60,IF('申込一覧'!$K$11="学連登録（大学等）","22"&amp;E60,"11"&amp;E60))))</f>
      </c>
      <c r="B60">
        <f>IF('申込一覧'!C77="","",'申込一覧'!C77&amp;IF('申込一覧'!E77="","","("&amp;'申込一覧'!E77&amp;")"))</f>
      </c>
      <c r="C60">
        <f>IF('申込一覧'!D77="","",'申込一覧'!D77)</f>
      </c>
      <c r="D60">
        <f>IF('申込一覧'!F77="","",'申込一覧'!F77)</f>
      </c>
      <c r="E60">
        <f>IF('申込一覧'!G77="","",INDEX(RIGHTB('名前'!$P$5:$P$52,2),MATCH('申込一覧'!G77,'名前'!$Q$5:$Q$52,0)))</f>
      </c>
      <c r="F60">
        <f>IF('申込一覧'!B77="","",'申込一覧'!$F$11)</f>
      </c>
      <c r="G60">
        <f>IF('申込一覧'!B77="","",0)</f>
      </c>
      <c r="H60">
        <f>IF('申込一覧'!B77="","",0)</f>
      </c>
      <c r="I60">
        <f>IF('申込一覧'!B77="","",'申込一覧'!B77)</f>
      </c>
      <c r="J60">
        <f>IF('申込一覧'!H77="","",INDEX('名前'!$L$4:$L$92,MATCH('申込一覧'!H77,'名前'!$M$4:$M$92,0))&amp;" "&amp;IF('申込一覧'!O77=1,RIGHTB(10000000+'申込一覧'!I77,7),IF('申込一覧'!O77=2,RIGHTB(100000+'申込一覧'!I77,5),"")))</f>
      </c>
      <c r="K60">
        <f>IF('申込一覧'!J77="","",INDEX('名前'!$L$4:$L$92,MATCH('申込一覧'!J77,'名前'!$M$4:$M$44,0))&amp;" "&amp;IF('申込一覧'!P77=1,RIGHTB(10000000+'申込一覧'!K77,7),IF('申込一覧'!P77=2,RIGHTB(100000+'申込一覧'!K77,5),"")))</f>
      </c>
      <c r="L60">
        <f>IF('申込一覧'!L77="","",INDEX('名前'!$L$4:$L$92,MATCH('申込一覧'!L77,'名前'!$M$4:$M$44,0))&amp;" "&amp;IF('申込一覧'!Q77=1,RIGHTB(10000000+'申込一覧'!M77,7),IF('申込一覧'!Q77=2,RIGHTB(100000+'申込一覧'!M77,5),"")))</f>
      </c>
      <c r="M60">
        <f>IF('申込一覧'!B77="","",'申込一覧'!F77*10000+'申込一覧'!B77)</f>
      </c>
    </row>
    <row r="61" spans="1:13" ht="12.75">
      <c r="A61">
        <f>IF('申込一覧'!B78="","",'申込一覧'!F78*10000+'申込一覧'!B78&amp;IF('申込一覧'!$K$11="高校","33"&amp;E61,IF('申込一覧'!$K$11="中学","55"&amp;E61,IF('申込一覧'!$K$11="学連登録（大学等）","22"&amp;E61,"11"&amp;E61))))</f>
      </c>
      <c r="B61">
        <f>IF('申込一覧'!C78="","",'申込一覧'!C78&amp;IF('申込一覧'!E78="","","("&amp;'申込一覧'!E78&amp;")"))</f>
      </c>
      <c r="C61">
        <f>IF('申込一覧'!D78="","",'申込一覧'!D78)</f>
      </c>
      <c r="D61">
        <f>IF('申込一覧'!F78="","",'申込一覧'!F78)</f>
      </c>
      <c r="E61">
        <f>IF('申込一覧'!G78="","",INDEX(RIGHTB('名前'!$P$5:$P$52,2),MATCH('申込一覧'!G78,'名前'!$Q$5:$Q$52,0)))</f>
      </c>
      <c r="F61">
        <f>IF('申込一覧'!B78="","",'申込一覧'!$F$11)</f>
      </c>
      <c r="G61">
        <f>IF('申込一覧'!B78="","",0)</f>
      </c>
      <c r="H61">
        <f>IF('申込一覧'!B78="","",0)</f>
      </c>
      <c r="I61">
        <f>IF('申込一覧'!B78="","",'申込一覧'!B78)</f>
      </c>
      <c r="J61">
        <f>IF('申込一覧'!H78="","",INDEX('名前'!$L$4:$L$92,MATCH('申込一覧'!H78,'名前'!$M$4:$M$92,0))&amp;" "&amp;IF('申込一覧'!O78=1,RIGHTB(10000000+'申込一覧'!I78,7),IF('申込一覧'!O78=2,RIGHTB(100000+'申込一覧'!I78,5),"")))</f>
      </c>
      <c r="K61">
        <f>IF('申込一覧'!J78="","",INDEX('名前'!$L$4:$L$92,MATCH('申込一覧'!J78,'名前'!$M$4:$M$44,0))&amp;" "&amp;IF('申込一覧'!P78=1,RIGHTB(10000000+'申込一覧'!K78,7),IF('申込一覧'!P78=2,RIGHTB(100000+'申込一覧'!K78,5),"")))</f>
      </c>
      <c r="L61">
        <f>IF('申込一覧'!L78="","",INDEX('名前'!$L$4:$L$92,MATCH('申込一覧'!L78,'名前'!$M$4:$M$44,0))&amp;" "&amp;IF('申込一覧'!Q78=1,RIGHTB(10000000+'申込一覧'!M78,7),IF('申込一覧'!Q78=2,RIGHTB(100000+'申込一覧'!M78,5),"")))</f>
      </c>
      <c r="M61">
        <f>IF('申込一覧'!B78="","",'申込一覧'!F78*10000+'申込一覧'!B78)</f>
      </c>
    </row>
    <row r="62" spans="1:13" ht="12.75">
      <c r="A62">
        <f>IF('申込一覧'!B79="","",'申込一覧'!F79*10000+'申込一覧'!B79&amp;IF('申込一覧'!$K$11="高校","33"&amp;E62,IF('申込一覧'!$K$11="中学","55"&amp;E62,IF('申込一覧'!$K$11="学連登録（大学等）","22"&amp;E62,"11"&amp;E62))))</f>
      </c>
      <c r="B62">
        <f>IF('申込一覧'!C79="","",'申込一覧'!C79&amp;IF('申込一覧'!E79="","","("&amp;'申込一覧'!E79&amp;")"))</f>
      </c>
      <c r="C62">
        <f>IF('申込一覧'!D79="","",'申込一覧'!D79)</f>
      </c>
      <c r="D62">
        <f>IF('申込一覧'!F79="","",'申込一覧'!F79)</f>
      </c>
      <c r="E62">
        <f>IF('申込一覧'!G79="","",INDEX(RIGHTB('名前'!$P$5:$P$52,2),MATCH('申込一覧'!G79,'名前'!$Q$5:$Q$52,0)))</f>
      </c>
      <c r="F62">
        <f>IF('申込一覧'!B79="","",'申込一覧'!$F$11)</f>
      </c>
      <c r="G62">
        <f>IF('申込一覧'!B79="","",0)</f>
      </c>
      <c r="H62">
        <f>IF('申込一覧'!B79="","",0)</f>
      </c>
      <c r="I62">
        <f>IF('申込一覧'!B79="","",'申込一覧'!B79)</f>
      </c>
      <c r="J62">
        <f>IF('申込一覧'!H79="","",INDEX('名前'!$L$4:$L$92,MATCH('申込一覧'!H79,'名前'!$M$4:$M$92,0))&amp;" "&amp;IF('申込一覧'!O79=1,RIGHTB(10000000+'申込一覧'!I79,7),IF('申込一覧'!O79=2,RIGHTB(100000+'申込一覧'!I79,5),"")))</f>
      </c>
      <c r="K62">
        <f>IF('申込一覧'!J79="","",INDEX('名前'!$L$4:$L$92,MATCH('申込一覧'!J79,'名前'!$M$4:$M$44,0))&amp;" "&amp;IF('申込一覧'!P79=1,RIGHTB(10000000+'申込一覧'!K79,7),IF('申込一覧'!P79=2,RIGHTB(100000+'申込一覧'!K79,5),"")))</f>
      </c>
      <c r="L62">
        <f>IF('申込一覧'!L79="","",INDEX('名前'!$L$4:$L$92,MATCH('申込一覧'!L79,'名前'!$M$4:$M$44,0))&amp;" "&amp;IF('申込一覧'!Q79=1,RIGHTB(10000000+'申込一覧'!M79,7),IF('申込一覧'!Q79=2,RIGHTB(100000+'申込一覧'!M79,5),"")))</f>
      </c>
      <c r="M62">
        <f>IF('申込一覧'!B79="","",'申込一覧'!F79*10000+'申込一覧'!B79)</f>
      </c>
    </row>
    <row r="63" spans="1:13" ht="12.75">
      <c r="A63">
        <f>IF('申込一覧'!B80="","",'申込一覧'!F80*10000+'申込一覧'!B80&amp;IF('申込一覧'!$K$11="高校","33"&amp;E63,IF('申込一覧'!$K$11="中学","55"&amp;E63,IF('申込一覧'!$K$11="学連登録（大学等）","22"&amp;E63,"11"&amp;E63))))</f>
      </c>
      <c r="B63">
        <f>IF('申込一覧'!C80="","",'申込一覧'!C80&amp;IF('申込一覧'!E80="","","("&amp;'申込一覧'!E80&amp;")"))</f>
      </c>
      <c r="C63">
        <f>IF('申込一覧'!D80="","",'申込一覧'!D80)</f>
      </c>
      <c r="D63">
        <f>IF('申込一覧'!F80="","",'申込一覧'!F80)</f>
      </c>
      <c r="E63">
        <f>IF('申込一覧'!G80="","",INDEX(RIGHTB('名前'!$P$5:$P$52,2),MATCH('申込一覧'!G80,'名前'!$Q$5:$Q$52,0)))</f>
      </c>
      <c r="F63">
        <f>IF('申込一覧'!B80="","",'申込一覧'!$F$11)</f>
      </c>
      <c r="G63">
        <f>IF('申込一覧'!B80="","",0)</f>
      </c>
      <c r="H63">
        <f>IF('申込一覧'!B80="","",0)</f>
      </c>
      <c r="I63">
        <f>IF('申込一覧'!B80="","",'申込一覧'!B80)</f>
      </c>
      <c r="J63">
        <f>IF('申込一覧'!H80="","",INDEX('名前'!$L$4:$L$92,MATCH('申込一覧'!H80,'名前'!$M$4:$M$92,0))&amp;" "&amp;IF('申込一覧'!O80=1,RIGHTB(10000000+'申込一覧'!I80,7),IF('申込一覧'!O80=2,RIGHTB(100000+'申込一覧'!I80,5),"")))</f>
      </c>
      <c r="K63">
        <f>IF('申込一覧'!J80="","",INDEX('名前'!$L$4:$L$92,MATCH('申込一覧'!J80,'名前'!$M$4:$M$44,0))&amp;" "&amp;IF('申込一覧'!P80=1,RIGHTB(10000000+'申込一覧'!K80,7),IF('申込一覧'!P80=2,RIGHTB(100000+'申込一覧'!K80,5),"")))</f>
      </c>
      <c r="L63">
        <f>IF('申込一覧'!L80="","",INDEX('名前'!$L$4:$L$92,MATCH('申込一覧'!L80,'名前'!$M$4:$M$44,0))&amp;" "&amp;IF('申込一覧'!Q80=1,RIGHTB(10000000+'申込一覧'!M80,7),IF('申込一覧'!Q80=2,RIGHTB(100000+'申込一覧'!M80,5),"")))</f>
      </c>
      <c r="M63">
        <f>IF('申込一覧'!B80="","",'申込一覧'!F80*10000+'申込一覧'!B80)</f>
      </c>
    </row>
    <row r="64" spans="1:13" ht="12.75">
      <c r="A64">
        <f>IF('申込一覧'!B81="","",'申込一覧'!F81*10000+'申込一覧'!B81&amp;IF('申込一覧'!$K$11="高校","33"&amp;E64,IF('申込一覧'!$K$11="中学","55"&amp;E64,IF('申込一覧'!$K$11="学連登録（大学等）","22"&amp;E64,"11"&amp;E64))))</f>
      </c>
      <c r="B64">
        <f>IF('申込一覧'!C81="","",'申込一覧'!C81&amp;IF('申込一覧'!E81="","","("&amp;'申込一覧'!E81&amp;")"))</f>
      </c>
      <c r="C64">
        <f>IF('申込一覧'!D81="","",'申込一覧'!D81)</f>
      </c>
      <c r="D64">
        <f>IF('申込一覧'!F81="","",'申込一覧'!F81)</f>
      </c>
      <c r="E64">
        <f>IF('申込一覧'!G81="","",INDEX(RIGHTB('名前'!$P$5:$P$52,2),MATCH('申込一覧'!G81,'名前'!$Q$5:$Q$52,0)))</f>
      </c>
      <c r="F64">
        <f>IF('申込一覧'!B81="","",'申込一覧'!$F$11)</f>
      </c>
      <c r="G64">
        <f>IF('申込一覧'!B81="","",0)</f>
      </c>
      <c r="H64">
        <f>IF('申込一覧'!B81="","",0)</f>
      </c>
      <c r="I64">
        <f>IF('申込一覧'!B81="","",'申込一覧'!B81)</f>
      </c>
      <c r="J64">
        <f>IF('申込一覧'!H81="","",INDEX('名前'!$L$4:$L$92,MATCH('申込一覧'!H81,'名前'!$M$4:$M$92,0))&amp;" "&amp;IF('申込一覧'!O81=1,RIGHTB(10000000+'申込一覧'!I81,7),IF('申込一覧'!O81=2,RIGHTB(100000+'申込一覧'!I81,5),"")))</f>
      </c>
      <c r="K64">
        <f>IF('申込一覧'!J81="","",INDEX('名前'!$L$4:$L$92,MATCH('申込一覧'!J81,'名前'!$M$4:$M$44,0))&amp;" "&amp;IF('申込一覧'!P81=1,RIGHTB(10000000+'申込一覧'!K81,7),IF('申込一覧'!P81=2,RIGHTB(100000+'申込一覧'!K81,5),"")))</f>
      </c>
      <c r="L64">
        <f>IF('申込一覧'!L81="","",INDEX('名前'!$L$4:$L$92,MATCH('申込一覧'!L81,'名前'!$M$4:$M$44,0))&amp;" "&amp;IF('申込一覧'!Q81=1,RIGHTB(10000000+'申込一覧'!M81,7),IF('申込一覧'!Q81=2,RIGHTB(100000+'申込一覧'!M81,5),"")))</f>
      </c>
      <c r="M64">
        <f>IF('申込一覧'!B81="","",'申込一覧'!F81*10000+'申込一覧'!B81)</f>
      </c>
    </row>
    <row r="65" spans="1:13" ht="12.75">
      <c r="A65">
        <f>IF('申込一覧'!B82="","",'申込一覧'!F82*10000+'申込一覧'!B82&amp;IF('申込一覧'!$K$11="高校","33"&amp;E65,IF('申込一覧'!$K$11="中学","55"&amp;E65,IF('申込一覧'!$K$11="学連登録（大学等）","22"&amp;E65,"11"&amp;E65))))</f>
      </c>
      <c r="B65">
        <f>IF('申込一覧'!C82="","",'申込一覧'!C82&amp;IF('申込一覧'!E82="","","("&amp;'申込一覧'!E82&amp;")"))</f>
      </c>
      <c r="C65">
        <f>IF('申込一覧'!D82="","",'申込一覧'!D82)</f>
      </c>
      <c r="D65">
        <f>IF('申込一覧'!F82="","",'申込一覧'!F82)</f>
      </c>
      <c r="E65">
        <f>IF('申込一覧'!G82="","",INDEX(RIGHTB('名前'!$P$5:$P$52,2),MATCH('申込一覧'!G82,'名前'!$Q$5:$Q$52,0)))</f>
      </c>
      <c r="F65">
        <f>IF('申込一覧'!B82="","",'申込一覧'!$F$11)</f>
      </c>
      <c r="G65">
        <f>IF('申込一覧'!B82="","",0)</f>
      </c>
      <c r="H65">
        <f>IF('申込一覧'!B82="","",0)</f>
      </c>
      <c r="I65">
        <f>IF('申込一覧'!B82="","",'申込一覧'!B82)</f>
      </c>
      <c r="J65">
        <f>IF('申込一覧'!H82="","",INDEX('名前'!$L$4:$L$92,MATCH('申込一覧'!H82,'名前'!$M$4:$M$92,0))&amp;" "&amp;IF('申込一覧'!O82=1,RIGHTB(10000000+'申込一覧'!I82,7),IF('申込一覧'!O82=2,RIGHTB(100000+'申込一覧'!I82,5),"")))</f>
      </c>
      <c r="K65">
        <f>IF('申込一覧'!J82="","",INDEX('名前'!$L$4:$L$92,MATCH('申込一覧'!J82,'名前'!$M$4:$M$44,0))&amp;" "&amp;IF('申込一覧'!P82=1,RIGHTB(10000000+'申込一覧'!K82,7),IF('申込一覧'!P82=2,RIGHTB(100000+'申込一覧'!K82,5),"")))</f>
      </c>
      <c r="L65">
        <f>IF('申込一覧'!L82="","",INDEX('名前'!$L$4:$L$92,MATCH('申込一覧'!L82,'名前'!$M$4:$M$44,0))&amp;" "&amp;IF('申込一覧'!Q82=1,RIGHTB(10000000+'申込一覧'!M82,7),IF('申込一覧'!Q82=2,RIGHTB(100000+'申込一覧'!M82,5),"")))</f>
      </c>
      <c r="M65">
        <f>IF('申込一覧'!B82="","",'申込一覧'!F82*10000+'申込一覧'!B82)</f>
      </c>
    </row>
    <row r="66" spans="1:13" ht="12.75">
      <c r="A66">
        <f>IF('申込一覧'!B83="","",'申込一覧'!F83*10000+'申込一覧'!B83&amp;IF('申込一覧'!$K$11="高校","33"&amp;E66,IF('申込一覧'!$K$11="中学","55"&amp;E66,IF('申込一覧'!$K$11="学連登録（大学等）","22"&amp;E66,"11"&amp;E66))))</f>
      </c>
      <c r="B66">
        <f>IF('申込一覧'!C83="","",'申込一覧'!C83&amp;IF('申込一覧'!E83="","","("&amp;'申込一覧'!E83&amp;")"))</f>
      </c>
      <c r="C66">
        <f>IF('申込一覧'!D83="","",'申込一覧'!D83)</f>
      </c>
      <c r="D66">
        <f>IF('申込一覧'!F83="","",'申込一覧'!F83)</f>
      </c>
      <c r="E66">
        <f>IF('申込一覧'!G83="","",INDEX(RIGHTB('名前'!$P$5:$P$52,2),MATCH('申込一覧'!G83,'名前'!$Q$5:$Q$52,0)))</f>
      </c>
      <c r="F66">
        <f>IF('申込一覧'!B83="","",'申込一覧'!$F$11)</f>
      </c>
      <c r="G66">
        <f>IF('申込一覧'!B83="","",0)</f>
      </c>
      <c r="H66">
        <f>IF('申込一覧'!B83="","",0)</f>
      </c>
      <c r="I66">
        <f>IF('申込一覧'!B83="","",'申込一覧'!B83)</f>
      </c>
      <c r="J66">
        <f>IF('申込一覧'!H83="","",INDEX('名前'!$L$4:$L$92,MATCH('申込一覧'!H83,'名前'!$M$4:$M$92,0))&amp;" "&amp;IF('申込一覧'!O83=1,RIGHTB(10000000+'申込一覧'!I83,7),IF('申込一覧'!O83=2,RIGHTB(100000+'申込一覧'!I83,5),"")))</f>
      </c>
      <c r="K66">
        <f>IF('申込一覧'!J83="","",INDEX('名前'!$L$4:$L$92,MATCH('申込一覧'!J83,'名前'!$M$4:$M$44,0))&amp;" "&amp;IF('申込一覧'!P83=1,RIGHTB(10000000+'申込一覧'!K83,7),IF('申込一覧'!P83=2,RIGHTB(100000+'申込一覧'!K83,5),"")))</f>
      </c>
      <c r="L66">
        <f>IF('申込一覧'!L83="","",INDEX('名前'!$L$4:$L$92,MATCH('申込一覧'!L83,'名前'!$M$4:$M$44,0))&amp;" "&amp;IF('申込一覧'!Q83=1,RIGHTB(10000000+'申込一覧'!M83,7),IF('申込一覧'!Q83=2,RIGHTB(100000+'申込一覧'!M83,5),"")))</f>
      </c>
      <c r="M66">
        <f>IF('申込一覧'!B83="","",'申込一覧'!F83*10000+'申込一覧'!B83)</f>
      </c>
    </row>
    <row r="67" spans="1:13" ht="12.75">
      <c r="A67">
        <f>IF('申込一覧'!B84="","",'申込一覧'!F84*10000+'申込一覧'!B84&amp;IF('申込一覧'!$K$11="高校","33"&amp;E67,IF('申込一覧'!$K$11="中学","55"&amp;E67,IF('申込一覧'!$K$11="学連登録（大学等）","22"&amp;E67,"11"&amp;E67))))</f>
      </c>
      <c r="B67">
        <f>IF('申込一覧'!C84="","",'申込一覧'!C84&amp;IF('申込一覧'!E84="","","("&amp;'申込一覧'!E84&amp;")"))</f>
      </c>
      <c r="C67">
        <f>IF('申込一覧'!D84="","",'申込一覧'!D84)</f>
      </c>
      <c r="D67">
        <f>IF('申込一覧'!F84="","",'申込一覧'!F84)</f>
      </c>
      <c r="E67">
        <f>IF('申込一覧'!G84="","",INDEX(RIGHTB('名前'!$P$5:$P$52,2),MATCH('申込一覧'!G84,'名前'!$Q$5:$Q$52,0)))</f>
      </c>
      <c r="F67">
        <f>IF('申込一覧'!B84="","",'申込一覧'!$F$11)</f>
      </c>
      <c r="G67">
        <f>IF('申込一覧'!B84="","",0)</f>
      </c>
      <c r="H67">
        <f>IF('申込一覧'!B84="","",0)</f>
      </c>
      <c r="I67">
        <f>IF('申込一覧'!B84="","",'申込一覧'!B84)</f>
      </c>
      <c r="J67">
        <f>IF('申込一覧'!H84="","",INDEX('名前'!$L$4:$L$92,MATCH('申込一覧'!H84,'名前'!$M$4:$M$92,0))&amp;" "&amp;IF('申込一覧'!O84=1,RIGHTB(10000000+'申込一覧'!I84,7),IF('申込一覧'!O84=2,RIGHTB(100000+'申込一覧'!I84,5),"")))</f>
      </c>
      <c r="K67">
        <f>IF('申込一覧'!J84="","",INDEX('名前'!$L$4:$L$92,MATCH('申込一覧'!J84,'名前'!$M$4:$M$44,0))&amp;" "&amp;IF('申込一覧'!P84=1,RIGHTB(10000000+'申込一覧'!K84,7),IF('申込一覧'!P84=2,RIGHTB(100000+'申込一覧'!K84,5),"")))</f>
      </c>
      <c r="L67">
        <f>IF('申込一覧'!L84="","",INDEX('名前'!$L$4:$L$92,MATCH('申込一覧'!L84,'名前'!$M$4:$M$44,0))&amp;" "&amp;IF('申込一覧'!Q84=1,RIGHTB(10000000+'申込一覧'!M84,7),IF('申込一覧'!Q84=2,RIGHTB(100000+'申込一覧'!M84,5),"")))</f>
      </c>
      <c r="M67">
        <f>IF('申込一覧'!B84="","",'申込一覧'!F84*10000+'申込一覧'!B84)</f>
      </c>
    </row>
    <row r="68" spans="1:13" ht="12.75">
      <c r="A68">
        <f>IF('申込一覧'!B85="","",'申込一覧'!F85*10000+'申込一覧'!B85&amp;IF('申込一覧'!$K$11="高校","33"&amp;E68,IF('申込一覧'!$K$11="中学","55"&amp;E68,IF('申込一覧'!$K$11="学連登録（大学等）","22"&amp;E68,"11"&amp;E68))))</f>
      </c>
      <c r="B68">
        <f>IF('申込一覧'!C85="","",'申込一覧'!C85&amp;IF('申込一覧'!E85="","","("&amp;'申込一覧'!E85&amp;")"))</f>
      </c>
      <c r="C68">
        <f>IF('申込一覧'!D85="","",'申込一覧'!D85)</f>
      </c>
      <c r="D68">
        <f>IF('申込一覧'!F85="","",'申込一覧'!F85)</f>
      </c>
      <c r="E68">
        <f>IF('申込一覧'!G85="","",INDEX(RIGHTB('名前'!$P$5:$P$52,2),MATCH('申込一覧'!G85,'名前'!$Q$5:$Q$52,0)))</f>
      </c>
      <c r="F68">
        <f>IF('申込一覧'!B85="","",'申込一覧'!$F$11)</f>
      </c>
      <c r="G68">
        <f>IF('申込一覧'!B85="","",0)</f>
      </c>
      <c r="H68">
        <f>IF('申込一覧'!B85="","",0)</f>
      </c>
      <c r="I68">
        <f>IF('申込一覧'!B85="","",'申込一覧'!B85)</f>
      </c>
      <c r="J68">
        <f>IF('申込一覧'!H85="","",INDEX('名前'!$L$4:$L$92,MATCH('申込一覧'!H85,'名前'!$M$4:$M$92,0))&amp;" "&amp;IF('申込一覧'!O85=1,RIGHTB(10000000+'申込一覧'!I85,7),IF('申込一覧'!O85=2,RIGHTB(100000+'申込一覧'!I85,5),"")))</f>
      </c>
      <c r="K68">
        <f>IF('申込一覧'!J85="","",INDEX('名前'!$L$4:$L$92,MATCH('申込一覧'!J85,'名前'!$M$4:$M$44,0))&amp;" "&amp;IF('申込一覧'!P85=1,RIGHTB(10000000+'申込一覧'!K85,7),IF('申込一覧'!P85=2,RIGHTB(100000+'申込一覧'!K85,5),"")))</f>
      </c>
      <c r="L68">
        <f>IF('申込一覧'!L85="","",INDEX('名前'!$L$4:$L$92,MATCH('申込一覧'!L85,'名前'!$M$4:$M$44,0))&amp;" "&amp;IF('申込一覧'!Q85=1,RIGHTB(10000000+'申込一覧'!M85,7),IF('申込一覧'!Q85=2,RIGHTB(100000+'申込一覧'!M85,5),"")))</f>
      </c>
      <c r="M68">
        <f>IF('申込一覧'!B85="","",'申込一覧'!F85*10000+'申込一覧'!B85)</f>
      </c>
    </row>
    <row r="69" spans="1:13" ht="12.75">
      <c r="A69">
        <f>IF('申込一覧'!B86="","",'申込一覧'!F86*10000+'申込一覧'!B86&amp;IF('申込一覧'!$K$11="高校","33"&amp;E69,IF('申込一覧'!$K$11="中学","55"&amp;E69,IF('申込一覧'!$K$11="学連登録（大学等）","22"&amp;E69,"11"&amp;E69))))</f>
      </c>
      <c r="B69">
        <f>IF('申込一覧'!C86="","",'申込一覧'!C86&amp;IF('申込一覧'!E86="","","("&amp;'申込一覧'!E86&amp;")"))</f>
      </c>
      <c r="C69">
        <f>IF('申込一覧'!D86="","",'申込一覧'!D86)</f>
      </c>
      <c r="D69">
        <f>IF('申込一覧'!F86="","",'申込一覧'!F86)</f>
      </c>
      <c r="E69">
        <f>IF('申込一覧'!G86="","",INDEX(RIGHTB('名前'!$P$5:$P$52,2),MATCH('申込一覧'!G86,'名前'!$Q$5:$Q$52,0)))</f>
      </c>
      <c r="F69">
        <f>IF('申込一覧'!B86="","",'申込一覧'!$F$11)</f>
      </c>
      <c r="G69">
        <f>IF('申込一覧'!B86="","",0)</f>
      </c>
      <c r="H69">
        <f>IF('申込一覧'!B86="","",0)</f>
      </c>
      <c r="I69">
        <f>IF('申込一覧'!B86="","",'申込一覧'!B86)</f>
      </c>
      <c r="J69">
        <f>IF('申込一覧'!H86="","",INDEX('名前'!$L$4:$L$92,MATCH('申込一覧'!H86,'名前'!$M$4:$M$92,0))&amp;" "&amp;IF('申込一覧'!O86=1,RIGHTB(10000000+'申込一覧'!I86,7),IF('申込一覧'!O86=2,RIGHTB(100000+'申込一覧'!I86,5),"")))</f>
      </c>
      <c r="K69">
        <f>IF('申込一覧'!J86="","",INDEX('名前'!$L$4:$L$92,MATCH('申込一覧'!J86,'名前'!$M$4:$M$44,0))&amp;" "&amp;IF('申込一覧'!P86=1,RIGHTB(10000000+'申込一覧'!K86,7),IF('申込一覧'!P86=2,RIGHTB(100000+'申込一覧'!K86,5),"")))</f>
      </c>
      <c r="L69">
        <f>IF('申込一覧'!L86="","",INDEX('名前'!$L$4:$L$92,MATCH('申込一覧'!L86,'名前'!$M$4:$M$44,0))&amp;" "&amp;IF('申込一覧'!Q86=1,RIGHTB(10000000+'申込一覧'!M86,7),IF('申込一覧'!Q86=2,RIGHTB(100000+'申込一覧'!M86,5),"")))</f>
      </c>
      <c r="M69">
        <f>IF('申込一覧'!B86="","",'申込一覧'!F86*10000+'申込一覧'!B86)</f>
      </c>
    </row>
    <row r="70" spans="1:13" ht="12.75">
      <c r="A70">
        <f>IF('申込一覧'!B87="","",'申込一覧'!F87*10000+'申込一覧'!B87&amp;IF('申込一覧'!$K$11="高校","33"&amp;E70,IF('申込一覧'!$K$11="中学","55"&amp;E70,IF('申込一覧'!$K$11="学連登録（大学等）","22"&amp;E70,"11"&amp;E70))))</f>
      </c>
      <c r="B70">
        <f>IF('申込一覧'!C87="","",'申込一覧'!C87&amp;IF('申込一覧'!E87="","","("&amp;'申込一覧'!E87&amp;")"))</f>
      </c>
      <c r="C70">
        <f>IF('申込一覧'!D87="","",'申込一覧'!D87)</f>
      </c>
      <c r="D70">
        <f>IF('申込一覧'!F87="","",'申込一覧'!F87)</f>
      </c>
      <c r="E70">
        <f>IF('申込一覧'!G87="","",INDEX(RIGHTB('名前'!$P$5:$P$52,2),MATCH('申込一覧'!G87,'名前'!$Q$5:$Q$52,0)))</f>
      </c>
      <c r="F70">
        <f>IF('申込一覧'!B87="","",'申込一覧'!$F$11)</f>
      </c>
      <c r="G70">
        <f>IF('申込一覧'!B87="","",0)</f>
      </c>
      <c r="H70">
        <f>IF('申込一覧'!B87="","",0)</f>
      </c>
      <c r="I70">
        <f>IF('申込一覧'!B87="","",'申込一覧'!B87)</f>
      </c>
      <c r="J70">
        <f>IF('申込一覧'!H87="","",INDEX('名前'!$L$4:$L$92,MATCH('申込一覧'!H87,'名前'!$M$4:$M$92,0))&amp;" "&amp;IF('申込一覧'!O87=1,RIGHTB(10000000+'申込一覧'!I87,7),IF('申込一覧'!O87=2,RIGHTB(100000+'申込一覧'!I87,5),"")))</f>
      </c>
      <c r="K70">
        <f>IF('申込一覧'!J87="","",INDEX('名前'!$L$4:$L$92,MATCH('申込一覧'!J87,'名前'!$M$4:$M$44,0))&amp;" "&amp;IF('申込一覧'!P87=1,RIGHTB(10000000+'申込一覧'!K87,7),IF('申込一覧'!P87=2,RIGHTB(100000+'申込一覧'!K87,5),"")))</f>
      </c>
      <c r="L70">
        <f>IF('申込一覧'!L87="","",INDEX('名前'!$L$4:$L$92,MATCH('申込一覧'!L87,'名前'!$M$4:$M$44,0))&amp;" "&amp;IF('申込一覧'!Q87=1,RIGHTB(10000000+'申込一覧'!M87,7),IF('申込一覧'!Q87=2,RIGHTB(100000+'申込一覧'!M87,5),"")))</f>
      </c>
      <c r="M70">
        <f>IF('申込一覧'!B87="","",'申込一覧'!F87*10000+'申込一覧'!B87)</f>
      </c>
    </row>
    <row r="71" spans="1:13" ht="12.75">
      <c r="A71">
        <f>IF('申込一覧'!B88="","",'申込一覧'!F88*10000+'申込一覧'!B88&amp;IF('申込一覧'!$K$11="高校","33"&amp;E71,IF('申込一覧'!$K$11="中学","55"&amp;E71,IF('申込一覧'!$K$11="学連登録（大学等）","22"&amp;E71,"11"&amp;E71))))</f>
      </c>
      <c r="B71">
        <f>IF('申込一覧'!C88="","",'申込一覧'!C88&amp;IF('申込一覧'!E88="","","("&amp;'申込一覧'!E88&amp;")"))</f>
      </c>
      <c r="C71">
        <f>IF('申込一覧'!D88="","",'申込一覧'!D88)</f>
      </c>
      <c r="D71">
        <f>IF('申込一覧'!F88="","",'申込一覧'!F88)</f>
      </c>
      <c r="E71">
        <f>IF('申込一覧'!G88="","",INDEX(RIGHTB('名前'!$P$5:$P$52,2),MATCH('申込一覧'!G88,'名前'!$Q$5:$Q$52,0)))</f>
      </c>
      <c r="F71">
        <f>IF('申込一覧'!B88="","",'申込一覧'!$F$11)</f>
      </c>
      <c r="G71">
        <f>IF('申込一覧'!B88="","",0)</f>
      </c>
      <c r="H71">
        <f>IF('申込一覧'!B88="","",0)</f>
      </c>
      <c r="I71">
        <f>IF('申込一覧'!B88="","",'申込一覧'!B88)</f>
      </c>
      <c r="J71">
        <f>IF('申込一覧'!H88="","",INDEX('名前'!$L$4:$L$92,MATCH('申込一覧'!H88,'名前'!$M$4:$M$92,0))&amp;" "&amp;IF('申込一覧'!O88=1,RIGHTB(10000000+'申込一覧'!I88,7),IF('申込一覧'!O88=2,RIGHTB(100000+'申込一覧'!I88,5),"")))</f>
      </c>
      <c r="K71">
        <f>IF('申込一覧'!J88="","",INDEX('名前'!$L$4:$L$92,MATCH('申込一覧'!J88,'名前'!$M$4:$M$44,0))&amp;" "&amp;IF('申込一覧'!P88=1,RIGHTB(10000000+'申込一覧'!K88,7),IF('申込一覧'!P88=2,RIGHTB(100000+'申込一覧'!K88,5),"")))</f>
      </c>
      <c r="L71">
        <f>IF('申込一覧'!L88="","",INDEX('名前'!$L$4:$L$92,MATCH('申込一覧'!L88,'名前'!$M$4:$M$44,0))&amp;" "&amp;IF('申込一覧'!Q88=1,RIGHTB(10000000+'申込一覧'!M88,7),IF('申込一覧'!Q88=2,RIGHTB(100000+'申込一覧'!M88,5),"")))</f>
      </c>
      <c r="M71">
        <f>IF('申込一覧'!B88="","",'申込一覧'!F88*10000+'申込一覧'!B88)</f>
      </c>
    </row>
    <row r="72" spans="1:13" ht="12.75">
      <c r="A72">
        <f>IF('申込一覧'!B89="","",'申込一覧'!F89*10000+'申込一覧'!B89&amp;IF('申込一覧'!$K$11="高校","33"&amp;E72,IF('申込一覧'!$K$11="中学","55"&amp;E72,IF('申込一覧'!$K$11="学連登録（大学等）","22"&amp;E72,"11"&amp;E72))))</f>
      </c>
      <c r="B72">
        <f>IF('申込一覧'!C89="","",'申込一覧'!C89&amp;IF('申込一覧'!E89="","","("&amp;'申込一覧'!E89&amp;")"))</f>
      </c>
      <c r="C72">
        <f>IF('申込一覧'!D89="","",'申込一覧'!D89)</f>
      </c>
      <c r="D72">
        <f>IF('申込一覧'!F89="","",'申込一覧'!F89)</f>
      </c>
      <c r="E72">
        <f>IF('申込一覧'!G89="","",INDEX(RIGHTB('名前'!$P$5:$P$52,2),MATCH('申込一覧'!G89,'名前'!$Q$5:$Q$52,0)))</f>
      </c>
      <c r="F72">
        <f>IF('申込一覧'!B89="","",'申込一覧'!$F$11)</f>
      </c>
      <c r="G72">
        <f>IF('申込一覧'!B89="","",0)</f>
      </c>
      <c r="H72">
        <f>IF('申込一覧'!B89="","",0)</f>
      </c>
      <c r="I72">
        <f>IF('申込一覧'!B89="","",'申込一覧'!B89)</f>
      </c>
      <c r="J72">
        <f>IF('申込一覧'!H89="","",INDEX('名前'!$L$4:$L$92,MATCH('申込一覧'!H89,'名前'!$M$4:$M$92,0))&amp;" "&amp;IF('申込一覧'!O89=1,RIGHTB(10000000+'申込一覧'!I89,7),IF('申込一覧'!O89=2,RIGHTB(100000+'申込一覧'!I89,5),"")))</f>
      </c>
      <c r="K72">
        <f>IF('申込一覧'!J89="","",INDEX('名前'!$L$4:$L$92,MATCH('申込一覧'!J89,'名前'!$M$4:$M$44,0))&amp;" "&amp;IF('申込一覧'!P89=1,RIGHTB(10000000+'申込一覧'!K89,7),IF('申込一覧'!P89=2,RIGHTB(100000+'申込一覧'!K89,5),"")))</f>
      </c>
      <c r="L72">
        <f>IF('申込一覧'!L89="","",INDEX('名前'!$L$4:$L$92,MATCH('申込一覧'!L89,'名前'!$M$4:$M$44,0))&amp;" "&amp;IF('申込一覧'!Q89=1,RIGHTB(10000000+'申込一覧'!M89,7),IF('申込一覧'!Q89=2,RIGHTB(100000+'申込一覧'!M89,5),"")))</f>
      </c>
      <c r="M72">
        <f>IF('申込一覧'!B89="","",'申込一覧'!F89*10000+'申込一覧'!B89)</f>
      </c>
    </row>
    <row r="73" spans="1:13" ht="12.75">
      <c r="A73">
        <f>IF('申込一覧'!B90="","",'申込一覧'!F90*10000+'申込一覧'!B90&amp;IF('申込一覧'!$K$11="高校","33"&amp;E73,IF('申込一覧'!$K$11="中学","55"&amp;E73,IF('申込一覧'!$K$11="学連登録（大学等）","22"&amp;E73,"11"&amp;E73))))</f>
      </c>
      <c r="B73">
        <f>IF('申込一覧'!C90="","",'申込一覧'!C90&amp;IF('申込一覧'!E90="","","("&amp;'申込一覧'!E90&amp;")"))</f>
      </c>
      <c r="C73">
        <f>IF('申込一覧'!D90="","",'申込一覧'!D90)</f>
      </c>
      <c r="D73">
        <f>IF('申込一覧'!F90="","",'申込一覧'!F90)</f>
      </c>
      <c r="E73">
        <f>IF('申込一覧'!G90="","",INDEX(RIGHTB('名前'!$P$5:$P$52,2),MATCH('申込一覧'!G90,'名前'!$Q$5:$Q$52,0)))</f>
      </c>
      <c r="F73">
        <f>IF('申込一覧'!B90="","",'申込一覧'!$F$11)</f>
      </c>
      <c r="G73">
        <f>IF('申込一覧'!B90="","",0)</f>
      </c>
      <c r="H73">
        <f>IF('申込一覧'!B90="","",0)</f>
      </c>
      <c r="I73">
        <f>IF('申込一覧'!B90="","",'申込一覧'!B90)</f>
      </c>
      <c r="J73">
        <f>IF('申込一覧'!H90="","",INDEX('名前'!$L$4:$L$92,MATCH('申込一覧'!H90,'名前'!$M$4:$M$92,0))&amp;" "&amp;IF('申込一覧'!O90=1,RIGHTB(10000000+'申込一覧'!I90,7),IF('申込一覧'!O90=2,RIGHTB(100000+'申込一覧'!I90,5),"")))</f>
      </c>
      <c r="K73">
        <f>IF('申込一覧'!J90="","",INDEX('名前'!$L$4:$L$92,MATCH('申込一覧'!J90,'名前'!$M$4:$M$44,0))&amp;" "&amp;IF('申込一覧'!P90=1,RIGHTB(10000000+'申込一覧'!K90,7),IF('申込一覧'!P90=2,RIGHTB(100000+'申込一覧'!K90,5),"")))</f>
      </c>
      <c r="L73">
        <f>IF('申込一覧'!L90="","",INDEX('名前'!$L$4:$L$92,MATCH('申込一覧'!L90,'名前'!$M$4:$M$44,0))&amp;" "&amp;IF('申込一覧'!Q90=1,RIGHTB(10000000+'申込一覧'!M90,7),IF('申込一覧'!Q90=2,RIGHTB(100000+'申込一覧'!M90,5),"")))</f>
      </c>
      <c r="M73">
        <f>IF('申込一覧'!B90="","",'申込一覧'!F90*10000+'申込一覧'!B90)</f>
      </c>
    </row>
    <row r="74" spans="1:13" ht="12.75">
      <c r="A74">
        <f>IF('申込一覧'!B91="","",'申込一覧'!F91*10000+'申込一覧'!B91&amp;IF('申込一覧'!$K$11="高校","33"&amp;E74,IF('申込一覧'!$K$11="中学","55"&amp;E74,IF('申込一覧'!$K$11="学連登録（大学等）","22"&amp;E74,"11"&amp;E74))))</f>
      </c>
      <c r="B74">
        <f>IF('申込一覧'!C91="","",'申込一覧'!C91&amp;IF('申込一覧'!E91="","","("&amp;'申込一覧'!E91&amp;")"))</f>
      </c>
      <c r="C74">
        <f>IF('申込一覧'!D91="","",'申込一覧'!D91)</f>
      </c>
      <c r="D74">
        <f>IF('申込一覧'!F91="","",'申込一覧'!F91)</f>
      </c>
      <c r="E74">
        <f>IF('申込一覧'!G91="","",INDEX(RIGHTB('名前'!$P$5:$P$52,2),MATCH('申込一覧'!G91,'名前'!$Q$5:$Q$52,0)))</f>
      </c>
      <c r="F74">
        <f>IF('申込一覧'!B91="","",'申込一覧'!$F$11)</f>
      </c>
      <c r="G74">
        <f>IF('申込一覧'!B91="","",0)</f>
      </c>
      <c r="H74">
        <f>IF('申込一覧'!B91="","",0)</f>
      </c>
      <c r="I74">
        <f>IF('申込一覧'!B91="","",'申込一覧'!B91)</f>
      </c>
      <c r="J74">
        <f>IF('申込一覧'!H91="","",INDEX('名前'!$L$4:$L$92,MATCH('申込一覧'!H91,'名前'!$M$4:$M$92,0))&amp;" "&amp;IF('申込一覧'!O91=1,RIGHTB(10000000+'申込一覧'!I91,7),IF('申込一覧'!O91=2,RIGHTB(100000+'申込一覧'!I91,5),"")))</f>
      </c>
      <c r="K74">
        <f>IF('申込一覧'!J91="","",INDEX('名前'!$L$4:$L$92,MATCH('申込一覧'!J91,'名前'!$M$4:$M$44,0))&amp;" "&amp;IF('申込一覧'!P91=1,RIGHTB(10000000+'申込一覧'!K91,7),IF('申込一覧'!P91=2,RIGHTB(100000+'申込一覧'!K91,5),"")))</f>
      </c>
      <c r="L74">
        <f>IF('申込一覧'!L91="","",INDEX('名前'!$L$4:$L$92,MATCH('申込一覧'!L91,'名前'!$M$4:$M$44,0))&amp;" "&amp;IF('申込一覧'!Q91=1,RIGHTB(10000000+'申込一覧'!M91,7),IF('申込一覧'!Q91=2,RIGHTB(100000+'申込一覧'!M91,5),"")))</f>
      </c>
      <c r="M74">
        <f>IF('申込一覧'!B91="","",'申込一覧'!F91*10000+'申込一覧'!B91)</f>
      </c>
    </row>
    <row r="75" spans="1:13" ht="12.75">
      <c r="A75">
        <f>IF('申込一覧'!B92="","",'申込一覧'!F92*10000+'申込一覧'!B92&amp;IF('申込一覧'!$K$11="高校","33"&amp;E75,IF('申込一覧'!$K$11="中学","55"&amp;E75,IF('申込一覧'!$K$11="学連登録（大学等）","22"&amp;E75,"11"&amp;E75))))</f>
      </c>
      <c r="B75">
        <f>IF('申込一覧'!C92="","",'申込一覧'!C92&amp;IF('申込一覧'!E92="","","("&amp;'申込一覧'!E92&amp;")"))</f>
      </c>
      <c r="C75">
        <f>IF('申込一覧'!D92="","",'申込一覧'!D92)</f>
      </c>
      <c r="D75">
        <f>IF('申込一覧'!F92="","",'申込一覧'!F92)</f>
      </c>
      <c r="E75">
        <f>IF('申込一覧'!G92="","",INDEX(RIGHTB('名前'!$P$5:$P$52,2),MATCH('申込一覧'!G92,'名前'!$Q$5:$Q$52,0)))</f>
      </c>
      <c r="F75">
        <f>IF('申込一覧'!B92="","",'申込一覧'!$F$11)</f>
      </c>
      <c r="G75">
        <f>IF('申込一覧'!B92="","",0)</f>
      </c>
      <c r="H75">
        <f>IF('申込一覧'!B92="","",0)</f>
      </c>
      <c r="I75">
        <f>IF('申込一覧'!B92="","",'申込一覧'!B92)</f>
      </c>
      <c r="J75">
        <f>IF('申込一覧'!H92="","",INDEX('名前'!$L$4:$L$92,MATCH('申込一覧'!H92,'名前'!$M$4:$M$92,0))&amp;" "&amp;IF('申込一覧'!O92=1,RIGHTB(10000000+'申込一覧'!I92,7),IF('申込一覧'!O92=2,RIGHTB(100000+'申込一覧'!I92,5),"")))</f>
      </c>
      <c r="K75">
        <f>IF('申込一覧'!J92="","",INDEX('名前'!$L$4:$L$92,MATCH('申込一覧'!J92,'名前'!$M$4:$M$44,0))&amp;" "&amp;IF('申込一覧'!P92=1,RIGHTB(10000000+'申込一覧'!K92,7),IF('申込一覧'!P92=2,RIGHTB(100000+'申込一覧'!K92,5),"")))</f>
      </c>
      <c r="L75">
        <f>IF('申込一覧'!L92="","",INDEX('名前'!$L$4:$L$92,MATCH('申込一覧'!L92,'名前'!$M$4:$M$44,0))&amp;" "&amp;IF('申込一覧'!Q92=1,RIGHTB(10000000+'申込一覧'!M92,7),IF('申込一覧'!Q92=2,RIGHTB(100000+'申込一覧'!M92,5),"")))</f>
      </c>
      <c r="M75">
        <f>IF('申込一覧'!B92="","",'申込一覧'!F92*10000+'申込一覧'!B92)</f>
      </c>
    </row>
    <row r="76" spans="1:13" ht="12.75">
      <c r="A76">
        <f>IF('申込一覧'!B93="","",'申込一覧'!F93*10000+'申込一覧'!B93&amp;IF('申込一覧'!$K$11="高校","33"&amp;E76,IF('申込一覧'!$K$11="中学","55"&amp;E76,IF('申込一覧'!$K$11="学連登録（大学等）","22"&amp;E76,"11"&amp;E76))))</f>
      </c>
      <c r="B76">
        <f>IF('申込一覧'!C93="","",'申込一覧'!C93&amp;IF('申込一覧'!E93="","","("&amp;'申込一覧'!E93&amp;")"))</f>
      </c>
      <c r="C76">
        <f>IF('申込一覧'!D93="","",'申込一覧'!D93)</f>
      </c>
      <c r="D76">
        <f>IF('申込一覧'!F93="","",'申込一覧'!F93)</f>
      </c>
      <c r="E76">
        <f>IF('申込一覧'!G93="","",INDEX(RIGHTB('名前'!$P$5:$P$52,2),MATCH('申込一覧'!G93,'名前'!$Q$5:$Q$52,0)))</f>
      </c>
      <c r="F76">
        <f>IF('申込一覧'!B93="","",'申込一覧'!$F$11)</f>
      </c>
      <c r="G76">
        <f>IF('申込一覧'!B93="","",0)</f>
      </c>
      <c r="H76">
        <f>IF('申込一覧'!B93="","",0)</f>
      </c>
      <c r="I76">
        <f>IF('申込一覧'!B93="","",'申込一覧'!B93)</f>
      </c>
      <c r="J76">
        <f>IF('申込一覧'!H93="","",INDEX('名前'!$L$4:$L$92,MATCH('申込一覧'!H93,'名前'!$M$4:$M$92,0))&amp;" "&amp;IF('申込一覧'!O93=1,RIGHTB(10000000+'申込一覧'!I93,7),IF('申込一覧'!O93=2,RIGHTB(100000+'申込一覧'!I93,5),"")))</f>
      </c>
      <c r="K76">
        <f>IF('申込一覧'!J93="","",INDEX('名前'!$L$4:$L$92,MATCH('申込一覧'!J93,'名前'!$M$4:$M$44,0))&amp;" "&amp;IF('申込一覧'!P93=1,RIGHTB(10000000+'申込一覧'!K93,7),IF('申込一覧'!P93=2,RIGHTB(100000+'申込一覧'!K93,5),"")))</f>
      </c>
      <c r="L76">
        <f>IF('申込一覧'!L93="","",INDEX('名前'!$L$4:$L$92,MATCH('申込一覧'!L93,'名前'!$M$4:$M$44,0))&amp;" "&amp;IF('申込一覧'!Q93=1,RIGHTB(10000000+'申込一覧'!M93,7),IF('申込一覧'!Q93=2,RIGHTB(100000+'申込一覧'!M93,5),"")))</f>
      </c>
      <c r="M76">
        <f>IF('申込一覧'!B93="","",'申込一覧'!F93*10000+'申込一覧'!B93)</f>
      </c>
    </row>
    <row r="77" spans="1:13" ht="12.75">
      <c r="A77">
        <f>IF('申込一覧'!B94="","",'申込一覧'!F94*10000+'申込一覧'!B94&amp;IF('申込一覧'!$K$11="高校","33"&amp;E77,IF('申込一覧'!$K$11="中学","55"&amp;E77,IF('申込一覧'!$K$11="学連登録（大学等）","22"&amp;E77,"11"&amp;E77))))</f>
      </c>
      <c r="B77">
        <f>IF('申込一覧'!C94="","",'申込一覧'!C94&amp;IF('申込一覧'!E94="","","("&amp;'申込一覧'!E94&amp;")"))</f>
      </c>
      <c r="C77">
        <f>IF('申込一覧'!D94="","",'申込一覧'!D94)</f>
      </c>
      <c r="D77">
        <f>IF('申込一覧'!F94="","",'申込一覧'!F94)</f>
      </c>
      <c r="E77">
        <f>IF('申込一覧'!G94="","",INDEX(RIGHTB('名前'!$P$5:$P$52,2),MATCH('申込一覧'!G94,'名前'!$Q$5:$Q$52,0)))</f>
      </c>
      <c r="F77">
        <f>IF('申込一覧'!B94="","",'申込一覧'!$F$11)</f>
      </c>
      <c r="G77">
        <f>IF('申込一覧'!B94="","",0)</f>
      </c>
      <c r="H77">
        <f>IF('申込一覧'!B94="","",0)</f>
      </c>
      <c r="I77">
        <f>IF('申込一覧'!B94="","",'申込一覧'!B94)</f>
      </c>
      <c r="J77">
        <f>IF('申込一覧'!H94="","",INDEX('名前'!$L$4:$L$92,MATCH('申込一覧'!H94,'名前'!$M$4:$M$92,0))&amp;" "&amp;IF('申込一覧'!O94=1,RIGHTB(10000000+'申込一覧'!I94,7),IF('申込一覧'!O94=2,RIGHTB(100000+'申込一覧'!I94,5),"")))</f>
      </c>
      <c r="K77">
        <f>IF('申込一覧'!J94="","",INDEX('名前'!$L$4:$L$92,MATCH('申込一覧'!J94,'名前'!$M$4:$M$44,0))&amp;" "&amp;IF('申込一覧'!P94=1,RIGHTB(10000000+'申込一覧'!K94,7),IF('申込一覧'!P94=2,RIGHTB(100000+'申込一覧'!K94,5),"")))</f>
      </c>
      <c r="L77">
        <f>IF('申込一覧'!L94="","",INDEX('名前'!$L$4:$L$92,MATCH('申込一覧'!L94,'名前'!$M$4:$M$44,0))&amp;" "&amp;IF('申込一覧'!Q94=1,RIGHTB(10000000+'申込一覧'!M94,7),IF('申込一覧'!Q94=2,RIGHTB(100000+'申込一覧'!M94,5),"")))</f>
      </c>
      <c r="M77">
        <f>IF('申込一覧'!B94="","",'申込一覧'!F94*10000+'申込一覧'!B94)</f>
      </c>
    </row>
    <row r="78" spans="1:13" ht="12.75">
      <c r="A78">
        <f>IF('申込一覧'!B95="","",'申込一覧'!F95*10000+'申込一覧'!B95&amp;IF('申込一覧'!$K$11="高校","33"&amp;E78,IF('申込一覧'!$K$11="中学","55"&amp;E78,IF('申込一覧'!$K$11="学連登録（大学等）","22"&amp;E78,"11"&amp;E78))))</f>
      </c>
      <c r="B78">
        <f>IF('申込一覧'!C95="","",'申込一覧'!C95&amp;IF('申込一覧'!E95="","","("&amp;'申込一覧'!E95&amp;")"))</f>
      </c>
      <c r="C78">
        <f>IF('申込一覧'!D95="","",'申込一覧'!D95)</f>
      </c>
      <c r="D78">
        <f>IF('申込一覧'!F95="","",'申込一覧'!F95)</f>
      </c>
      <c r="E78">
        <f>IF('申込一覧'!G95="","",INDEX(RIGHTB('名前'!$P$5:$P$52,2),MATCH('申込一覧'!G95,'名前'!$Q$5:$Q$52,0)))</f>
      </c>
      <c r="F78">
        <f>IF('申込一覧'!B95="","",'申込一覧'!$F$11)</f>
      </c>
      <c r="G78">
        <f>IF('申込一覧'!B95="","",0)</f>
      </c>
      <c r="H78">
        <f>IF('申込一覧'!B95="","",0)</f>
      </c>
      <c r="I78">
        <f>IF('申込一覧'!B95="","",'申込一覧'!B95)</f>
      </c>
      <c r="J78">
        <f>IF('申込一覧'!H95="","",INDEX('名前'!$L$4:$L$92,MATCH('申込一覧'!H95,'名前'!$M$4:$M$92,0))&amp;" "&amp;IF('申込一覧'!O95=1,RIGHTB(10000000+'申込一覧'!I95,7),IF('申込一覧'!O95=2,RIGHTB(100000+'申込一覧'!I95,5),"")))</f>
      </c>
      <c r="K78">
        <f>IF('申込一覧'!J95="","",INDEX('名前'!$L$4:$L$92,MATCH('申込一覧'!J95,'名前'!$M$4:$M$44,0))&amp;" "&amp;IF('申込一覧'!P95=1,RIGHTB(10000000+'申込一覧'!K95,7),IF('申込一覧'!P95=2,RIGHTB(100000+'申込一覧'!K95,5),"")))</f>
      </c>
      <c r="L78">
        <f>IF('申込一覧'!L95="","",INDEX('名前'!$L$4:$L$92,MATCH('申込一覧'!L95,'名前'!$M$4:$M$44,0))&amp;" "&amp;IF('申込一覧'!Q95=1,RIGHTB(10000000+'申込一覧'!M95,7),IF('申込一覧'!Q95=2,RIGHTB(100000+'申込一覧'!M95,5),"")))</f>
      </c>
      <c r="M78">
        <f>IF('申込一覧'!B95="","",'申込一覧'!F95*10000+'申込一覧'!B95)</f>
      </c>
    </row>
    <row r="79" spans="1:13" ht="12.75">
      <c r="A79">
        <f>IF('申込一覧'!B96="","",'申込一覧'!F96*10000+'申込一覧'!B96&amp;IF('申込一覧'!$K$11="高校","33"&amp;E79,IF('申込一覧'!$K$11="中学","55"&amp;E79,IF('申込一覧'!$K$11="学連登録（大学等）","22"&amp;E79,"11"&amp;E79))))</f>
      </c>
      <c r="B79">
        <f>IF('申込一覧'!C96="","",'申込一覧'!C96&amp;IF('申込一覧'!E96="","","("&amp;'申込一覧'!E96&amp;")"))</f>
      </c>
      <c r="C79">
        <f>IF('申込一覧'!D96="","",'申込一覧'!D96)</f>
      </c>
      <c r="D79">
        <f>IF('申込一覧'!F96="","",'申込一覧'!F96)</f>
      </c>
      <c r="E79">
        <f>IF('申込一覧'!G96="","",INDEX(RIGHTB('名前'!$P$5:$P$52,2),MATCH('申込一覧'!G96,'名前'!$Q$5:$Q$52,0)))</f>
      </c>
      <c r="F79">
        <f>IF('申込一覧'!B96="","",'申込一覧'!$F$11)</f>
      </c>
      <c r="G79">
        <f>IF('申込一覧'!B96="","",0)</f>
      </c>
      <c r="H79">
        <f>IF('申込一覧'!B96="","",0)</f>
      </c>
      <c r="I79">
        <f>IF('申込一覧'!B96="","",'申込一覧'!B96)</f>
      </c>
      <c r="J79">
        <f>IF('申込一覧'!H96="","",INDEX('名前'!$L$4:$L$92,MATCH('申込一覧'!H96,'名前'!$M$4:$M$92,0))&amp;" "&amp;IF('申込一覧'!O96=1,RIGHTB(10000000+'申込一覧'!I96,7),IF('申込一覧'!O96=2,RIGHTB(100000+'申込一覧'!I96,5),"")))</f>
      </c>
      <c r="K79">
        <f>IF('申込一覧'!J96="","",INDEX('名前'!$L$4:$L$92,MATCH('申込一覧'!J96,'名前'!$M$4:$M$44,0))&amp;" "&amp;IF('申込一覧'!P96=1,RIGHTB(10000000+'申込一覧'!K96,7),IF('申込一覧'!P96=2,RIGHTB(100000+'申込一覧'!K96,5),"")))</f>
      </c>
      <c r="L79">
        <f>IF('申込一覧'!L96="","",INDEX('名前'!$L$4:$L$92,MATCH('申込一覧'!L96,'名前'!$M$4:$M$44,0))&amp;" "&amp;IF('申込一覧'!Q96=1,RIGHTB(10000000+'申込一覧'!M96,7),IF('申込一覧'!Q96=2,RIGHTB(100000+'申込一覧'!M96,5),"")))</f>
      </c>
      <c r="M79">
        <f>IF('申込一覧'!B96="","",'申込一覧'!F96*10000+'申込一覧'!B96)</f>
      </c>
    </row>
    <row r="80" spans="1:13" ht="12.75">
      <c r="A80">
        <f>IF('申込一覧'!B97="","",'申込一覧'!F97*10000+'申込一覧'!B97&amp;IF('申込一覧'!$K$11="高校","33"&amp;E80,IF('申込一覧'!$K$11="中学","55"&amp;E80,IF('申込一覧'!$K$11="学連登録（大学等）","22"&amp;E80,"11"&amp;E80))))</f>
      </c>
      <c r="B80">
        <f>IF('申込一覧'!C97="","",'申込一覧'!C97&amp;IF('申込一覧'!E97="","","("&amp;'申込一覧'!E97&amp;")"))</f>
      </c>
      <c r="C80">
        <f>IF('申込一覧'!D97="","",'申込一覧'!D97)</f>
      </c>
      <c r="D80">
        <f>IF('申込一覧'!F97="","",'申込一覧'!F97)</f>
      </c>
      <c r="E80">
        <f>IF('申込一覧'!G97="","",INDEX(RIGHTB('名前'!$P$5:$P$52,2),MATCH('申込一覧'!G97,'名前'!$Q$5:$Q$52,0)))</f>
      </c>
      <c r="F80">
        <f>IF('申込一覧'!B97="","",'申込一覧'!$F$11)</f>
      </c>
      <c r="G80">
        <f>IF('申込一覧'!B97="","",0)</f>
      </c>
      <c r="H80">
        <f>IF('申込一覧'!B97="","",0)</f>
      </c>
      <c r="I80">
        <f>IF('申込一覧'!B97="","",'申込一覧'!B97)</f>
      </c>
      <c r="J80">
        <f>IF('申込一覧'!H97="","",INDEX('名前'!$L$4:$L$92,MATCH('申込一覧'!H97,'名前'!$M$4:$M$92,0))&amp;" "&amp;IF('申込一覧'!O97=1,RIGHTB(10000000+'申込一覧'!I97,7),IF('申込一覧'!O97=2,RIGHTB(100000+'申込一覧'!I97,5),"")))</f>
      </c>
      <c r="K80">
        <f>IF('申込一覧'!J97="","",INDEX('名前'!$L$4:$L$92,MATCH('申込一覧'!J97,'名前'!$M$4:$M$44,0))&amp;" "&amp;IF('申込一覧'!P97=1,RIGHTB(10000000+'申込一覧'!K97,7),IF('申込一覧'!P97=2,RIGHTB(100000+'申込一覧'!K97,5),"")))</f>
      </c>
      <c r="L80">
        <f>IF('申込一覧'!L97="","",INDEX('名前'!$L$4:$L$92,MATCH('申込一覧'!L97,'名前'!$M$4:$M$44,0))&amp;" "&amp;IF('申込一覧'!Q97=1,RIGHTB(10000000+'申込一覧'!M97,7),IF('申込一覧'!Q97=2,RIGHTB(100000+'申込一覧'!M97,5),"")))</f>
      </c>
      <c r="M80">
        <f>IF('申込一覧'!B97="","",'申込一覧'!F97*10000+'申込一覧'!B97)</f>
      </c>
    </row>
    <row r="81" spans="1:13" ht="12.75">
      <c r="A81">
        <f>IF('申込一覧'!B98="","",'申込一覧'!F98*10000+'申込一覧'!B98&amp;IF('申込一覧'!$K$11="高校","33"&amp;E81,IF('申込一覧'!$K$11="中学","55"&amp;E81,IF('申込一覧'!$K$11="学連登録（大学等）","22"&amp;E81,"11"&amp;E81))))</f>
      </c>
      <c r="B81">
        <f>IF('申込一覧'!C98="","",'申込一覧'!C98&amp;IF('申込一覧'!E98="","","("&amp;'申込一覧'!E98&amp;")"))</f>
      </c>
      <c r="C81">
        <f>IF('申込一覧'!D98="","",'申込一覧'!D98)</f>
      </c>
      <c r="D81">
        <f>IF('申込一覧'!F98="","",'申込一覧'!F98)</f>
      </c>
      <c r="E81">
        <f>IF('申込一覧'!G98="","",INDEX(RIGHTB('名前'!$P$5:$P$52,2),MATCH('申込一覧'!G98,'名前'!$Q$5:$Q$52,0)))</f>
      </c>
      <c r="F81">
        <f>IF('申込一覧'!B98="","",'申込一覧'!$F$11)</f>
      </c>
      <c r="G81">
        <f>IF('申込一覧'!B98="","",0)</f>
      </c>
      <c r="H81">
        <f>IF('申込一覧'!B98="","",0)</f>
      </c>
      <c r="I81">
        <f>IF('申込一覧'!B98="","",'申込一覧'!B98)</f>
      </c>
      <c r="J81">
        <f>IF('申込一覧'!H98="","",INDEX('名前'!$L$4:$L$92,MATCH('申込一覧'!H98,'名前'!$M$4:$M$92,0))&amp;" "&amp;IF('申込一覧'!O98=1,RIGHTB(10000000+'申込一覧'!I98,7),IF('申込一覧'!O98=2,RIGHTB(100000+'申込一覧'!I98,5),"")))</f>
      </c>
      <c r="K81">
        <f>IF('申込一覧'!J98="","",INDEX('名前'!$L$4:$L$92,MATCH('申込一覧'!J98,'名前'!$M$4:$M$44,0))&amp;" "&amp;IF('申込一覧'!P98=1,RIGHTB(10000000+'申込一覧'!K98,7),IF('申込一覧'!P98=2,RIGHTB(100000+'申込一覧'!K98,5),"")))</f>
      </c>
      <c r="L81">
        <f>IF('申込一覧'!L98="","",INDEX('名前'!$L$4:$L$92,MATCH('申込一覧'!L98,'名前'!$M$4:$M$44,0))&amp;" "&amp;IF('申込一覧'!Q98=1,RIGHTB(10000000+'申込一覧'!M98,7),IF('申込一覧'!Q98=2,RIGHTB(100000+'申込一覧'!M98,5),"")))</f>
      </c>
      <c r="M81">
        <f>IF('申込一覧'!B98="","",'申込一覧'!F98*10000+'申込一覧'!B98)</f>
      </c>
    </row>
    <row r="82" spans="1:13" ht="12.75">
      <c r="A82">
        <f>IF('申込一覧'!B99="","",'申込一覧'!F99*10000+'申込一覧'!B99&amp;IF('申込一覧'!$K$11="高校","33"&amp;E82,IF('申込一覧'!$K$11="中学","55"&amp;E82,IF('申込一覧'!$K$11="学連登録（大学等）","22"&amp;E82,"11"&amp;E82))))</f>
      </c>
      <c r="B82">
        <f>IF('申込一覧'!C99="","",'申込一覧'!C99&amp;IF('申込一覧'!E99="","","("&amp;'申込一覧'!E99&amp;")"))</f>
      </c>
      <c r="C82">
        <f>IF('申込一覧'!D99="","",'申込一覧'!D99)</f>
      </c>
      <c r="D82">
        <f>IF('申込一覧'!F99="","",'申込一覧'!F99)</f>
      </c>
      <c r="E82">
        <f>IF('申込一覧'!G99="","",INDEX(RIGHTB('名前'!$P$5:$P$52,2),MATCH('申込一覧'!G99,'名前'!$Q$5:$Q$52,0)))</f>
      </c>
      <c r="F82">
        <f>IF('申込一覧'!B99="","",'申込一覧'!$F$11)</f>
      </c>
      <c r="G82">
        <f>IF('申込一覧'!B99="","",0)</f>
      </c>
      <c r="H82">
        <f>IF('申込一覧'!B99="","",0)</f>
      </c>
      <c r="I82">
        <f>IF('申込一覧'!B99="","",'申込一覧'!B99)</f>
      </c>
      <c r="J82">
        <f>IF('申込一覧'!H99="","",INDEX('名前'!$L$4:$L$92,MATCH('申込一覧'!H99,'名前'!$M$4:$M$92,0))&amp;" "&amp;IF('申込一覧'!O99=1,RIGHTB(10000000+'申込一覧'!I99,7),IF('申込一覧'!O99=2,RIGHTB(100000+'申込一覧'!I99,5),"")))</f>
      </c>
      <c r="K82">
        <f>IF('申込一覧'!J99="","",INDEX('名前'!$L$4:$L$92,MATCH('申込一覧'!J99,'名前'!$M$4:$M$44,0))&amp;" "&amp;IF('申込一覧'!P99=1,RIGHTB(10000000+'申込一覧'!K99,7),IF('申込一覧'!P99=2,RIGHTB(100000+'申込一覧'!K99,5),"")))</f>
      </c>
      <c r="L82">
        <f>IF('申込一覧'!L99="","",INDEX('名前'!$L$4:$L$92,MATCH('申込一覧'!L99,'名前'!$M$4:$M$44,0))&amp;" "&amp;IF('申込一覧'!Q99=1,RIGHTB(10000000+'申込一覧'!M99,7),IF('申込一覧'!Q99=2,RIGHTB(100000+'申込一覧'!M99,5),"")))</f>
      </c>
      <c r="M82">
        <f>IF('申込一覧'!B99="","",'申込一覧'!F99*10000+'申込一覧'!B99)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6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28125" style="0" bestFit="1" customWidth="1"/>
    <col min="2" max="7" width="6.8515625" style="0" customWidth="1"/>
    <col min="8" max="8" width="7.421875" style="0" bestFit="1" customWidth="1"/>
    <col min="9" max="9" width="8.28125" style="0" bestFit="1" customWidth="1"/>
    <col min="13" max="13" width="5.421875" style="0" customWidth="1"/>
    <col min="14" max="14" width="2.421875" style="0" bestFit="1" customWidth="1"/>
  </cols>
  <sheetData>
    <row r="1" spans="1:10" ht="13.5" customHeight="1">
      <c r="A1" s="128" t="s">
        <v>163</v>
      </c>
      <c r="B1" s="130" t="s">
        <v>76</v>
      </c>
      <c r="C1" s="131"/>
      <c r="D1" s="134" t="s">
        <v>71</v>
      </c>
      <c r="E1" s="135"/>
      <c r="F1" s="136" t="s">
        <v>166</v>
      </c>
      <c r="G1" s="137"/>
      <c r="H1" s="138"/>
      <c r="I1" s="124" t="s">
        <v>164</v>
      </c>
      <c r="J1" s="126" t="s">
        <v>165</v>
      </c>
    </row>
    <row r="2" spans="1:10" ht="13.5" thickBot="1">
      <c r="A2" s="129"/>
      <c r="B2" s="132"/>
      <c r="C2" s="133"/>
      <c r="D2" s="11" t="s">
        <v>57</v>
      </c>
      <c r="E2" s="12" t="s">
        <v>69</v>
      </c>
      <c r="F2" s="89" t="s">
        <v>57</v>
      </c>
      <c r="G2" s="90" t="s">
        <v>69</v>
      </c>
      <c r="H2" s="12" t="s">
        <v>204</v>
      </c>
      <c r="I2" s="125"/>
      <c r="J2" s="127"/>
    </row>
    <row r="3" spans="1:10" ht="40.5" customHeight="1" thickTop="1">
      <c r="A3" s="17">
        <f>'申込一覧'!F11</f>
        <v>0</v>
      </c>
      <c r="B3" s="18">
        <f>'申込一覧'!K11</f>
        <v>0</v>
      </c>
      <c r="C3" s="19" t="e">
        <f>MATCH($B$3,$M$4:$M$6,0)</f>
        <v>#N/A</v>
      </c>
      <c r="D3" s="13">
        <f>'申込一覧'!D14</f>
        <v>0</v>
      </c>
      <c r="E3" s="14">
        <f>'申込一覧'!E14</f>
        <v>0</v>
      </c>
      <c r="F3" s="15">
        <f>'申込一覧'!D15</f>
        <v>0</v>
      </c>
      <c r="G3" s="91">
        <f>'申込一覧'!E15</f>
        <v>0</v>
      </c>
      <c r="H3" s="14">
        <f>F3+G3</f>
        <v>0</v>
      </c>
      <c r="I3" s="20">
        <f>'申込一覧'!H16</f>
      </c>
      <c r="J3" s="16">
        <f>IF(I3="","",INT(I3/5000))</f>
      </c>
    </row>
    <row r="4" ht="12.75">
      <c r="M4" t="s">
        <v>191</v>
      </c>
    </row>
    <row r="5" ht="12.75">
      <c r="M5" t="s">
        <v>192</v>
      </c>
    </row>
    <row r="6" ht="12.75">
      <c r="M6" t="s">
        <v>193</v>
      </c>
    </row>
  </sheetData>
  <sheetProtection/>
  <mergeCells count="6">
    <mergeCell ref="I1:I2"/>
    <mergeCell ref="J1:J2"/>
    <mergeCell ref="A1:A2"/>
    <mergeCell ref="B1:C2"/>
    <mergeCell ref="D1:E1"/>
    <mergeCell ref="F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:Q52"/>
  <sheetViews>
    <sheetView zoomScalePageLayoutView="0" workbookViewId="0" topLeftCell="A1">
      <selection activeCell="J5" sqref="J5:J20"/>
    </sheetView>
  </sheetViews>
  <sheetFormatPr defaultColWidth="9.00390625" defaultRowHeight="15"/>
  <cols>
    <col min="1" max="1" width="3.421875" style="21" bestFit="1" customWidth="1"/>
    <col min="2" max="2" width="10.28125" style="2" bestFit="1" customWidth="1"/>
    <col min="3" max="3" width="4.7109375" style="2" customWidth="1"/>
    <col min="4" max="4" width="11.8515625" style="2" bestFit="1" customWidth="1"/>
    <col min="5" max="5" width="3.421875" style="2" bestFit="1" customWidth="1"/>
    <col min="6" max="6" width="6.421875" style="2" bestFit="1" customWidth="1"/>
    <col min="7" max="7" width="26.140625" style="2" bestFit="1" customWidth="1"/>
    <col min="8" max="8" width="6.28125" style="8" bestFit="1" customWidth="1"/>
    <col min="9" max="9" width="6.421875" style="24" bestFit="1" customWidth="1"/>
    <col min="10" max="10" width="26.140625" style="24" bestFit="1" customWidth="1"/>
    <col min="11" max="11" width="9.00390625" style="2" customWidth="1"/>
    <col min="12" max="12" width="6.421875" style="2" bestFit="1" customWidth="1"/>
    <col min="13" max="13" width="20.421875" style="2" bestFit="1" customWidth="1"/>
    <col min="14" max="14" width="2.421875" style="2" bestFit="1" customWidth="1"/>
    <col min="15" max="15" width="9.00390625" style="2" customWidth="1"/>
    <col min="16" max="16" width="4.421875" style="2" bestFit="1" customWidth="1"/>
    <col min="17" max="17" width="10.28125" style="2" bestFit="1" customWidth="1"/>
    <col min="18" max="16384" width="9.00390625" style="2" customWidth="1"/>
  </cols>
  <sheetData>
    <row r="3" spans="1:17" ht="12.75">
      <c r="A3" s="7" t="s">
        <v>8</v>
      </c>
      <c r="B3" s="7" t="s">
        <v>9</v>
      </c>
      <c r="C3" s="8"/>
      <c r="D3" s="2" t="s">
        <v>1</v>
      </c>
      <c r="G3" s="2" t="s">
        <v>57</v>
      </c>
      <c r="J3" s="24" t="s">
        <v>69</v>
      </c>
      <c r="P3" s="7" t="s">
        <v>8</v>
      </c>
      <c r="Q3" s="7" t="s">
        <v>9</v>
      </c>
    </row>
    <row r="4" spans="1:17" ht="12.75">
      <c r="A4" s="7"/>
      <c r="B4" s="7"/>
      <c r="D4" s="2">
        <v>1</v>
      </c>
      <c r="L4" s="1" t="s">
        <v>177</v>
      </c>
      <c r="M4" s="1" t="s">
        <v>215</v>
      </c>
      <c r="N4" s="2">
        <v>1</v>
      </c>
      <c r="P4" s="7"/>
      <c r="Q4" s="7"/>
    </row>
    <row r="5" spans="1:17" ht="12.75">
      <c r="A5" s="22">
        <v>37</v>
      </c>
      <c r="B5" s="7" t="s">
        <v>53</v>
      </c>
      <c r="D5" s="2">
        <v>2</v>
      </c>
      <c r="F5" s="1" t="s">
        <v>177</v>
      </c>
      <c r="G5" s="1" t="s">
        <v>215</v>
      </c>
      <c r="H5" s="8">
        <v>1</v>
      </c>
      <c r="I5" s="1" t="s">
        <v>177</v>
      </c>
      <c r="J5" s="1" t="s">
        <v>235</v>
      </c>
      <c r="L5" s="1" t="s">
        <v>198</v>
      </c>
      <c r="M5" s="1" t="s">
        <v>216</v>
      </c>
      <c r="N5" s="2">
        <v>1</v>
      </c>
      <c r="P5" s="22">
        <v>137</v>
      </c>
      <c r="Q5" s="7" t="s">
        <v>152</v>
      </c>
    </row>
    <row r="6" spans="1:17" ht="12.75">
      <c r="A6" s="22">
        <v>36</v>
      </c>
      <c r="B6" s="7" t="s">
        <v>54</v>
      </c>
      <c r="F6" s="1" t="s">
        <v>198</v>
      </c>
      <c r="G6" s="1" t="s">
        <v>216</v>
      </c>
      <c r="H6" s="8">
        <v>2</v>
      </c>
      <c r="I6" s="1" t="s">
        <v>198</v>
      </c>
      <c r="J6" s="1" t="s">
        <v>236</v>
      </c>
      <c r="L6" s="1" t="s">
        <v>205</v>
      </c>
      <c r="M6" s="1" t="s">
        <v>217</v>
      </c>
      <c r="N6" s="2">
        <v>1</v>
      </c>
      <c r="P6" s="22">
        <v>136</v>
      </c>
      <c r="Q6" s="7" t="s">
        <v>153</v>
      </c>
    </row>
    <row r="7" spans="1:17" ht="12.75">
      <c r="A7" s="22">
        <v>38</v>
      </c>
      <c r="B7" s="7" t="s">
        <v>55</v>
      </c>
      <c r="F7" s="1" t="s">
        <v>205</v>
      </c>
      <c r="G7" s="1" t="s">
        <v>217</v>
      </c>
      <c r="H7" s="8">
        <v>3</v>
      </c>
      <c r="I7" s="1" t="s">
        <v>205</v>
      </c>
      <c r="J7" s="1" t="s">
        <v>237</v>
      </c>
      <c r="L7" s="1" t="s">
        <v>206</v>
      </c>
      <c r="M7" s="1" t="s">
        <v>218</v>
      </c>
      <c r="N7" s="2">
        <v>1</v>
      </c>
      <c r="P7" s="22">
        <v>138</v>
      </c>
      <c r="Q7" s="7" t="s">
        <v>154</v>
      </c>
    </row>
    <row r="8" spans="1:17" ht="12.75">
      <c r="A8" s="22">
        <v>39</v>
      </c>
      <c r="B8" s="7" t="s">
        <v>56</v>
      </c>
      <c r="F8" s="1" t="s">
        <v>206</v>
      </c>
      <c r="G8" s="1" t="s">
        <v>218</v>
      </c>
      <c r="H8" s="8">
        <v>4</v>
      </c>
      <c r="I8" s="1" t="s">
        <v>206</v>
      </c>
      <c r="J8" s="1" t="s">
        <v>238</v>
      </c>
      <c r="L8" s="1" t="s">
        <v>62</v>
      </c>
      <c r="M8" s="1" t="s">
        <v>219</v>
      </c>
      <c r="N8" s="2">
        <v>1</v>
      </c>
      <c r="P8" s="22">
        <v>139</v>
      </c>
      <c r="Q8" s="7" t="s">
        <v>155</v>
      </c>
    </row>
    <row r="9" spans="1:17" ht="12.75">
      <c r="A9" s="10"/>
      <c r="B9" s="7"/>
      <c r="F9" s="1" t="s">
        <v>62</v>
      </c>
      <c r="G9" s="1" t="s">
        <v>219</v>
      </c>
      <c r="H9" s="8">
        <v>5</v>
      </c>
      <c r="I9" s="1" t="s">
        <v>63</v>
      </c>
      <c r="J9" s="1" t="s">
        <v>239</v>
      </c>
      <c r="L9" s="1" t="s">
        <v>207</v>
      </c>
      <c r="M9" s="1" t="s">
        <v>220</v>
      </c>
      <c r="N9" s="2">
        <v>1</v>
      </c>
      <c r="P9" s="10"/>
      <c r="Q9" s="7"/>
    </row>
    <row r="10" spans="1:17" ht="12.75">
      <c r="A10" s="23">
        <v>1</v>
      </c>
      <c r="B10" s="7" t="s">
        <v>10</v>
      </c>
      <c r="F10" s="1" t="s">
        <v>207</v>
      </c>
      <c r="G10" s="1" t="s">
        <v>220</v>
      </c>
      <c r="H10" s="8">
        <v>6</v>
      </c>
      <c r="I10" s="1" t="s">
        <v>212</v>
      </c>
      <c r="J10" s="1" t="s">
        <v>240</v>
      </c>
      <c r="L10" s="1" t="s">
        <v>64</v>
      </c>
      <c r="M10" s="1" t="s">
        <v>221</v>
      </c>
      <c r="N10" s="2">
        <v>2</v>
      </c>
      <c r="P10" s="9">
        <v>101</v>
      </c>
      <c r="Q10" s="7" t="s">
        <v>10</v>
      </c>
    </row>
    <row r="11" spans="1:17" ht="12.75">
      <c r="A11" s="23">
        <v>2</v>
      </c>
      <c r="B11" s="7" t="s">
        <v>11</v>
      </c>
      <c r="F11" s="1" t="s">
        <v>64</v>
      </c>
      <c r="G11" s="1" t="s">
        <v>221</v>
      </c>
      <c r="H11" s="8">
        <v>7</v>
      </c>
      <c r="I11" s="1" t="s">
        <v>64</v>
      </c>
      <c r="J11" s="1" t="s">
        <v>241</v>
      </c>
      <c r="L11" s="1" t="s">
        <v>65</v>
      </c>
      <c r="M11" s="1" t="s">
        <v>222</v>
      </c>
      <c r="N11" s="2">
        <v>2</v>
      </c>
      <c r="P11" s="9">
        <v>102</v>
      </c>
      <c r="Q11" s="7" t="s">
        <v>120</v>
      </c>
    </row>
    <row r="12" spans="1:17" ht="12.75">
      <c r="A12" s="23">
        <v>3</v>
      </c>
      <c r="B12" s="7" t="s">
        <v>12</v>
      </c>
      <c r="F12" s="1" t="s">
        <v>65</v>
      </c>
      <c r="G12" s="1" t="s">
        <v>222</v>
      </c>
      <c r="H12" s="8">
        <v>8</v>
      </c>
      <c r="I12" s="1" t="s">
        <v>65</v>
      </c>
      <c r="J12" s="1" t="s">
        <v>242</v>
      </c>
      <c r="L12" s="1" t="s">
        <v>66</v>
      </c>
      <c r="M12" s="1" t="s">
        <v>223</v>
      </c>
      <c r="N12" s="2">
        <v>2</v>
      </c>
      <c r="P12" s="9">
        <v>103</v>
      </c>
      <c r="Q12" s="7" t="s">
        <v>121</v>
      </c>
    </row>
    <row r="13" spans="1:17" ht="12.75">
      <c r="A13" s="23">
        <v>4</v>
      </c>
      <c r="B13" s="7" t="s">
        <v>13</v>
      </c>
      <c r="D13" s="2" t="s">
        <v>84</v>
      </c>
      <c r="F13" s="1" t="s">
        <v>66</v>
      </c>
      <c r="G13" s="1" t="s">
        <v>223</v>
      </c>
      <c r="H13" s="8">
        <v>9</v>
      </c>
      <c r="I13" s="1" t="s">
        <v>66</v>
      </c>
      <c r="J13" s="1" t="s">
        <v>243</v>
      </c>
      <c r="L13" s="1" t="s">
        <v>67</v>
      </c>
      <c r="M13" s="1" t="s">
        <v>224</v>
      </c>
      <c r="N13" s="2">
        <v>2</v>
      </c>
      <c r="P13" s="9">
        <v>104</v>
      </c>
      <c r="Q13" s="7" t="s">
        <v>122</v>
      </c>
    </row>
    <row r="14" spans="1:17" ht="12.75">
      <c r="A14" s="23">
        <v>5</v>
      </c>
      <c r="B14" s="7" t="s">
        <v>14</v>
      </c>
      <c r="F14" s="1" t="s">
        <v>67</v>
      </c>
      <c r="G14" s="1" t="s">
        <v>224</v>
      </c>
      <c r="H14" s="8">
        <v>10</v>
      </c>
      <c r="I14" s="1" t="s">
        <v>67</v>
      </c>
      <c r="J14" s="1" t="s">
        <v>244</v>
      </c>
      <c r="L14" s="1" t="s">
        <v>178</v>
      </c>
      <c r="M14" s="1" t="s">
        <v>225</v>
      </c>
      <c r="N14" s="2">
        <v>2</v>
      </c>
      <c r="P14" s="9">
        <v>105</v>
      </c>
      <c r="Q14" s="7" t="s">
        <v>123</v>
      </c>
    </row>
    <row r="15" spans="1:17" ht="12.75">
      <c r="A15" s="23">
        <v>6</v>
      </c>
      <c r="B15" s="7" t="s">
        <v>15</v>
      </c>
      <c r="D15" s="2" t="s">
        <v>77</v>
      </c>
      <c r="F15" s="1" t="s">
        <v>178</v>
      </c>
      <c r="G15" s="1" t="s">
        <v>225</v>
      </c>
      <c r="H15" s="8">
        <v>11</v>
      </c>
      <c r="I15" s="1" t="s">
        <v>184</v>
      </c>
      <c r="J15" s="1" t="s">
        <v>245</v>
      </c>
      <c r="L15" s="1" t="s">
        <v>179</v>
      </c>
      <c r="M15" s="1" t="s">
        <v>226</v>
      </c>
      <c r="N15" s="2">
        <v>2</v>
      </c>
      <c r="P15" s="9">
        <v>106</v>
      </c>
      <c r="Q15" s="7" t="s">
        <v>124</v>
      </c>
    </row>
    <row r="16" spans="1:17" ht="12.75">
      <c r="A16" s="23">
        <v>7</v>
      </c>
      <c r="B16" s="7" t="s">
        <v>16</v>
      </c>
      <c r="D16" s="2" t="s">
        <v>78</v>
      </c>
      <c r="F16" s="1" t="s">
        <v>179</v>
      </c>
      <c r="G16" s="1" t="s">
        <v>226</v>
      </c>
      <c r="H16" s="8">
        <v>12</v>
      </c>
      <c r="I16" s="1" t="s">
        <v>68</v>
      </c>
      <c r="J16" s="1" t="s">
        <v>246</v>
      </c>
      <c r="L16" s="1" t="s">
        <v>180</v>
      </c>
      <c r="M16" s="1" t="s">
        <v>227</v>
      </c>
      <c r="N16" s="2">
        <v>2</v>
      </c>
      <c r="P16" s="9">
        <v>107</v>
      </c>
      <c r="Q16" s="7" t="s">
        <v>125</v>
      </c>
    </row>
    <row r="17" spans="1:17" ht="12.75">
      <c r="A17" s="23">
        <v>8</v>
      </c>
      <c r="B17" s="7" t="s">
        <v>17</v>
      </c>
      <c r="D17" s="2" t="s">
        <v>79</v>
      </c>
      <c r="F17" s="1" t="s">
        <v>180</v>
      </c>
      <c r="G17" s="1" t="s">
        <v>227</v>
      </c>
      <c r="H17" s="8">
        <v>13</v>
      </c>
      <c r="I17" s="1" t="s">
        <v>185</v>
      </c>
      <c r="J17" s="1" t="s">
        <v>247</v>
      </c>
      <c r="L17" s="1" t="s">
        <v>208</v>
      </c>
      <c r="M17" s="1" t="s">
        <v>228</v>
      </c>
      <c r="N17" s="2">
        <v>2</v>
      </c>
      <c r="P17" s="9">
        <v>108</v>
      </c>
      <c r="Q17" s="7" t="s">
        <v>126</v>
      </c>
    </row>
    <row r="18" spans="1:17" ht="12.75">
      <c r="A18" s="23">
        <v>9</v>
      </c>
      <c r="B18" s="7" t="s">
        <v>18</v>
      </c>
      <c r="D18" s="2" t="s">
        <v>80</v>
      </c>
      <c r="F18" s="1" t="s">
        <v>208</v>
      </c>
      <c r="G18" s="1" t="s">
        <v>228</v>
      </c>
      <c r="H18" s="8">
        <v>14</v>
      </c>
      <c r="I18" s="1" t="s">
        <v>213</v>
      </c>
      <c r="J18" s="1" t="s">
        <v>248</v>
      </c>
      <c r="L18" s="1" t="s">
        <v>194</v>
      </c>
      <c r="M18" s="1" t="s">
        <v>229</v>
      </c>
      <c r="N18" s="2">
        <v>2</v>
      </c>
      <c r="P18" s="9">
        <v>109</v>
      </c>
      <c r="Q18" s="7" t="s">
        <v>127</v>
      </c>
    </row>
    <row r="19" spans="1:17" ht="12.75">
      <c r="A19" s="23">
        <v>10</v>
      </c>
      <c r="B19" s="7" t="s">
        <v>19</v>
      </c>
      <c r="F19" s="1" t="s">
        <v>194</v>
      </c>
      <c r="G19" s="1" t="s">
        <v>229</v>
      </c>
      <c r="H19" s="8">
        <v>15</v>
      </c>
      <c r="I19" s="1" t="s">
        <v>197</v>
      </c>
      <c r="J19" s="1" t="s">
        <v>249</v>
      </c>
      <c r="L19" s="1" t="s">
        <v>195</v>
      </c>
      <c r="M19" s="1" t="s">
        <v>230</v>
      </c>
      <c r="N19" s="2">
        <v>2</v>
      </c>
      <c r="P19" s="9">
        <v>110</v>
      </c>
      <c r="Q19" s="7" t="s">
        <v>128</v>
      </c>
    </row>
    <row r="20" spans="1:17" ht="12.75">
      <c r="A20" s="23">
        <v>11</v>
      </c>
      <c r="B20" s="7" t="s">
        <v>20</v>
      </c>
      <c r="F20" s="1" t="s">
        <v>195</v>
      </c>
      <c r="G20" s="1" t="s">
        <v>230</v>
      </c>
      <c r="H20" s="8">
        <v>16</v>
      </c>
      <c r="I20" s="1" t="s">
        <v>214</v>
      </c>
      <c r="J20" s="1" t="s">
        <v>250</v>
      </c>
      <c r="L20" s="1" t="s">
        <v>196</v>
      </c>
      <c r="M20" s="1" t="s">
        <v>231</v>
      </c>
      <c r="N20" s="2">
        <v>2</v>
      </c>
      <c r="P20" s="9">
        <v>111</v>
      </c>
      <c r="Q20" s="7" t="s">
        <v>129</v>
      </c>
    </row>
    <row r="21" spans="1:17" ht="12.75">
      <c r="A21" s="23">
        <v>12</v>
      </c>
      <c r="B21" s="7" t="s">
        <v>21</v>
      </c>
      <c r="F21" s="1" t="s">
        <v>196</v>
      </c>
      <c r="G21" s="1" t="s">
        <v>231</v>
      </c>
      <c r="H21" s="8">
        <v>17</v>
      </c>
      <c r="I21" s="1"/>
      <c r="J21" s="1"/>
      <c r="L21" s="1" t="s">
        <v>209</v>
      </c>
      <c r="M21" s="1" t="s">
        <v>232</v>
      </c>
      <c r="N21" s="2">
        <v>1</v>
      </c>
      <c r="P21" s="9">
        <v>112</v>
      </c>
      <c r="Q21" s="7" t="s">
        <v>130</v>
      </c>
    </row>
    <row r="22" spans="1:17" ht="12.75">
      <c r="A22" s="23">
        <v>13</v>
      </c>
      <c r="B22" s="7" t="s">
        <v>22</v>
      </c>
      <c r="D22" s="2" t="s">
        <v>95</v>
      </c>
      <c r="F22" s="1" t="s">
        <v>209</v>
      </c>
      <c r="G22" s="1" t="s">
        <v>232</v>
      </c>
      <c r="H22" s="8">
        <v>18</v>
      </c>
      <c r="I22" s="1"/>
      <c r="J22" s="1"/>
      <c r="L22" s="1" t="s">
        <v>210</v>
      </c>
      <c r="M22" s="1" t="s">
        <v>233</v>
      </c>
      <c r="N22" s="2">
        <v>2</v>
      </c>
      <c r="P22" s="9">
        <v>113</v>
      </c>
      <c r="Q22" s="7" t="s">
        <v>131</v>
      </c>
    </row>
    <row r="23" spans="1:17" ht="12.75">
      <c r="A23" s="23">
        <v>14</v>
      </c>
      <c r="B23" s="7" t="s">
        <v>23</v>
      </c>
      <c r="F23" s="1" t="s">
        <v>210</v>
      </c>
      <c r="G23" s="1" t="s">
        <v>233</v>
      </c>
      <c r="H23" s="8">
        <v>19</v>
      </c>
      <c r="I23" s="1"/>
      <c r="J23" s="1"/>
      <c r="L23" s="1" t="s">
        <v>211</v>
      </c>
      <c r="M23" s="1" t="s">
        <v>234</v>
      </c>
      <c r="N23" s="2">
        <v>2</v>
      </c>
      <c r="P23" s="9">
        <v>114</v>
      </c>
      <c r="Q23" s="7" t="s">
        <v>23</v>
      </c>
    </row>
    <row r="24" spans="1:17" ht="12.75">
      <c r="A24" s="23">
        <v>15</v>
      </c>
      <c r="B24" s="7" t="s">
        <v>24</v>
      </c>
      <c r="D24" s="2" t="s">
        <v>85</v>
      </c>
      <c r="F24" s="1" t="s">
        <v>211</v>
      </c>
      <c r="G24" s="1" t="s">
        <v>234</v>
      </c>
      <c r="H24" s="8">
        <v>20</v>
      </c>
      <c r="J24" s="1"/>
      <c r="L24" s="1" t="s">
        <v>177</v>
      </c>
      <c r="M24" s="1" t="s">
        <v>235</v>
      </c>
      <c r="N24" s="2">
        <v>1</v>
      </c>
      <c r="P24" s="9">
        <v>115</v>
      </c>
      <c r="Q24" s="7" t="s">
        <v>132</v>
      </c>
    </row>
    <row r="25" spans="1:17" ht="12.75">
      <c r="A25" s="23">
        <v>16</v>
      </c>
      <c r="B25" s="7" t="s">
        <v>25</v>
      </c>
      <c r="D25" s="2" t="s">
        <v>86</v>
      </c>
      <c r="F25" s="1"/>
      <c r="G25" s="1"/>
      <c r="I25" s="1"/>
      <c r="J25" s="1"/>
      <c r="L25" s="1" t="s">
        <v>198</v>
      </c>
      <c r="M25" s="1" t="s">
        <v>236</v>
      </c>
      <c r="N25" s="2">
        <v>1</v>
      </c>
      <c r="P25" s="9">
        <v>116</v>
      </c>
      <c r="Q25" s="7" t="s">
        <v>133</v>
      </c>
    </row>
    <row r="26" spans="1:17" ht="12.75">
      <c r="A26" s="23">
        <v>17</v>
      </c>
      <c r="B26" s="7" t="s">
        <v>26</v>
      </c>
      <c r="D26" s="2" t="s">
        <v>87</v>
      </c>
      <c r="F26" s="1"/>
      <c r="G26" s="1"/>
      <c r="I26" s="1"/>
      <c r="J26" s="1"/>
      <c r="L26" s="1" t="s">
        <v>205</v>
      </c>
      <c r="M26" s="1" t="s">
        <v>237</v>
      </c>
      <c r="N26" s="2">
        <v>1</v>
      </c>
      <c r="P26" s="9">
        <v>117</v>
      </c>
      <c r="Q26" s="7" t="s">
        <v>134</v>
      </c>
    </row>
    <row r="27" spans="1:17" ht="12.75">
      <c r="A27" s="23">
        <v>18</v>
      </c>
      <c r="B27" s="7" t="s">
        <v>27</v>
      </c>
      <c r="D27" s="2" t="s">
        <v>88</v>
      </c>
      <c r="F27" s="1"/>
      <c r="G27" s="1"/>
      <c r="I27" s="1"/>
      <c r="J27" s="1"/>
      <c r="L27" s="1" t="s">
        <v>206</v>
      </c>
      <c r="M27" s="1" t="s">
        <v>238</v>
      </c>
      <c r="N27" s="2">
        <v>1</v>
      </c>
      <c r="P27" s="9">
        <v>118</v>
      </c>
      <c r="Q27" s="7" t="s">
        <v>135</v>
      </c>
    </row>
    <row r="28" spans="1:17" ht="12.75">
      <c r="A28" s="22">
        <v>19</v>
      </c>
      <c r="B28" s="7" t="s">
        <v>28</v>
      </c>
      <c r="D28" s="2" t="s">
        <v>89</v>
      </c>
      <c r="F28" s="1"/>
      <c r="G28" s="1"/>
      <c r="L28" s="1" t="s">
        <v>63</v>
      </c>
      <c r="M28" s="1" t="s">
        <v>239</v>
      </c>
      <c r="N28" s="2">
        <v>1</v>
      </c>
      <c r="P28" s="10">
        <v>119</v>
      </c>
      <c r="Q28" s="7" t="s">
        <v>136</v>
      </c>
    </row>
    <row r="29" spans="1:17" ht="12.75">
      <c r="A29" s="22">
        <v>20</v>
      </c>
      <c r="B29" s="7" t="s">
        <v>29</v>
      </c>
      <c r="D29" s="2" t="s">
        <v>90</v>
      </c>
      <c r="F29" s="1"/>
      <c r="G29" s="1"/>
      <c r="I29" s="1"/>
      <c r="L29" s="1" t="s">
        <v>212</v>
      </c>
      <c r="M29" s="1" t="s">
        <v>240</v>
      </c>
      <c r="N29" s="2">
        <v>1</v>
      </c>
      <c r="P29" s="10">
        <v>120</v>
      </c>
      <c r="Q29" s="7" t="s">
        <v>137</v>
      </c>
    </row>
    <row r="30" spans="1:17" ht="12.75">
      <c r="A30" s="22">
        <v>21</v>
      </c>
      <c r="B30" s="7" t="s">
        <v>30</v>
      </c>
      <c r="D30" s="2" t="s">
        <v>91</v>
      </c>
      <c r="F30" s="1"/>
      <c r="G30" s="1"/>
      <c r="L30" s="1" t="s">
        <v>64</v>
      </c>
      <c r="M30" s="1" t="s">
        <v>241</v>
      </c>
      <c r="N30" s="2">
        <v>2</v>
      </c>
      <c r="P30" s="10">
        <v>121</v>
      </c>
      <c r="Q30" s="7" t="s">
        <v>138</v>
      </c>
    </row>
    <row r="31" spans="1:17" ht="12.75">
      <c r="A31" s="22">
        <v>22</v>
      </c>
      <c r="B31" s="7" t="s">
        <v>31</v>
      </c>
      <c r="D31" s="2" t="s">
        <v>92</v>
      </c>
      <c r="F31" s="1"/>
      <c r="G31" s="1"/>
      <c r="L31" s="1" t="s">
        <v>65</v>
      </c>
      <c r="M31" s="1" t="s">
        <v>242</v>
      </c>
      <c r="N31" s="2">
        <v>2</v>
      </c>
      <c r="P31" s="10">
        <v>122</v>
      </c>
      <c r="Q31" s="7" t="s">
        <v>139</v>
      </c>
    </row>
    <row r="32" spans="1:17" ht="12.75">
      <c r="A32" s="22">
        <v>23</v>
      </c>
      <c r="B32" s="7" t="s">
        <v>32</v>
      </c>
      <c r="D32" s="2" t="s">
        <v>93</v>
      </c>
      <c r="F32" s="1"/>
      <c r="G32" s="1"/>
      <c r="L32" s="1" t="s">
        <v>66</v>
      </c>
      <c r="M32" s="1" t="s">
        <v>243</v>
      </c>
      <c r="N32" s="2">
        <v>2</v>
      </c>
      <c r="P32" s="10">
        <v>123</v>
      </c>
      <c r="Q32" s="7" t="s">
        <v>140</v>
      </c>
    </row>
    <row r="33" spans="1:17" ht="12.75">
      <c r="A33" s="22">
        <v>24</v>
      </c>
      <c r="B33" s="7" t="s">
        <v>33</v>
      </c>
      <c r="D33" s="2" t="s">
        <v>94</v>
      </c>
      <c r="L33" s="1" t="s">
        <v>67</v>
      </c>
      <c r="M33" s="1" t="s">
        <v>244</v>
      </c>
      <c r="N33" s="2">
        <v>2</v>
      </c>
      <c r="P33" s="10">
        <v>124</v>
      </c>
      <c r="Q33" s="7" t="s">
        <v>141</v>
      </c>
    </row>
    <row r="34" spans="1:17" ht="12.75">
      <c r="A34" s="22">
        <v>25</v>
      </c>
      <c r="B34" s="7" t="s">
        <v>34</v>
      </c>
      <c r="F34" s="1"/>
      <c r="G34" s="1"/>
      <c r="L34" s="1" t="s">
        <v>184</v>
      </c>
      <c r="M34" s="1" t="s">
        <v>245</v>
      </c>
      <c r="N34" s="2">
        <v>2</v>
      </c>
      <c r="P34" s="10">
        <v>125</v>
      </c>
      <c r="Q34" s="7" t="s">
        <v>142</v>
      </c>
    </row>
    <row r="35" spans="1:17" ht="12.75">
      <c r="A35" s="22">
        <v>26</v>
      </c>
      <c r="B35" s="7" t="s">
        <v>35</v>
      </c>
      <c r="F35" s="1"/>
      <c r="G35" s="1"/>
      <c r="L35" s="1" t="s">
        <v>68</v>
      </c>
      <c r="M35" s="1" t="s">
        <v>246</v>
      </c>
      <c r="N35" s="2">
        <v>2</v>
      </c>
      <c r="P35" s="10">
        <v>126</v>
      </c>
      <c r="Q35" s="7" t="s">
        <v>143</v>
      </c>
    </row>
    <row r="36" spans="1:17" ht="12.75">
      <c r="A36" s="22">
        <v>27</v>
      </c>
      <c r="B36" s="7" t="s">
        <v>36</v>
      </c>
      <c r="F36" s="2" t="s">
        <v>76</v>
      </c>
      <c r="G36" s="2" t="s">
        <v>96</v>
      </c>
      <c r="H36" s="8" t="s">
        <v>84</v>
      </c>
      <c r="L36" s="1" t="s">
        <v>185</v>
      </c>
      <c r="M36" s="1" t="s">
        <v>247</v>
      </c>
      <c r="N36" s="2">
        <v>2</v>
      </c>
      <c r="P36" s="10">
        <v>127</v>
      </c>
      <c r="Q36" s="7" t="s">
        <v>144</v>
      </c>
    </row>
    <row r="37" spans="1:17" ht="12.75">
      <c r="A37" s="22">
        <v>28</v>
      </c>
      <c r="B37" s="7" t="s">
        <v>37</v>
      </c>
      <c r="E37" s="2">
        <v>11</v>
      </c>
      <c r="F37" s="2" t="s">
        <v>172</v>
      </c>
      <c r="G37" s="2">
        <v>1200</v>
      </c>
      <c r="H37" s="8">
        <v>1200</v>
      </c>
      <c r="L37" s="1" t="s">
        <v>213</v>
      </c>
      <c r="M37" s="1" t="s">
        <v>248</v>
      </c>
      <c r="N37" s="2">
        <v>2</v>
      </c>
      <c r="P37" s="10">
        <v>128</v>
      </c>
      <c r="Q37" s="7" t="s">
        <v>145</v>
      </c>
    </row>
    <row r="38" spans="1:17" ht="12.75">
      <c r="A38" s="22">
        <v>29</v>
      </c>
      <c r="B38" s="7" t="s">
        <v>38</v>
      </c>
      <c r="E38" s="2">
        <v>33</v>
      </c>
      <c r="F38" s="2" t="s">
        <v>171</v>
      </c>
      <c r="G38" s="2">
        <v>900</v>
      </c>
      <c r="H38" s="8">
        <v>1200</v>
      </c>
      <c r="L38" s="1" t="s">
        <v>197</v>
      </c>
      <c r="M38" s="1" t="s">
        <v>249</v>
      </c>
      <c r="N38" s="2">
        <v>1</v>
      </c>
      <c r="P38" s="10">
        <v>129</v>
      </c>
      <c r="Q38" s="7" t="s">
        <v>146</v>
      </c>
    </row>
    <row r="39" spans="1:17" ht="12.75">
      <c r="A39" s="22">
        <v>30</v>
      </c>
      <c r="B39" s="7" t="s">
        <v>39</v>
      </c>
      <c r="E39" s="2">
        <v>55</v>
      </c>
      <c r="F39" s="2" t="s">
        <v>189</v>
      </c>
      <c r="G39" s="2">
        <v>700</v>
      </c>
      <c r="H39" s="8">
        <v>1200</v>
      </c>
      <c r="L39" s="1" t="s">
        <v>214</v>
      </c>
      <c r="M39" s="1" t="s">
        <v>250</v>
      </c>
      <c r="N39" s="2">
        <v>2</v>
      </c>
      <c r="P39" s="10">
        <v>130</v>
      </c>
      <c r="Q39" s="7" t="s">
        <v>39</v>
      </c>
    </row>
    <row r="40" spans="1:17" ht="12.75">
      <c r="A40" s="22">
        <v>31</v>
      </c>
      <c r="B40" s="7" t="s">
        <v>40</v>
      </c>
      <c r="L40" s="1"/>
      <c r="M40" s="1"/>
      <c r="P40" s="10">
        <v>131</v>
      </c>
      <c r="Q40" s="7" t="s">
        <v>147</v>
      </c>
    </row>
    <row r="41" spans="1:17" ht="12.75">
      <c r="A41" s="22">
        <v>32</v>
      </c>
      <c r="B41" s="7" t="s">
        <v>41</v>
      </c>
      <c r="L41" s="1"/>
      <c r="M41" s="1"/>
      <c r="P41" s="10">
        <v>132</v>
      </c>
      <c r="Q41" s="7" t="s">
        <v>148</v>
      </c>
    </row>
    <row r="42" spans="1:17" ht="12.75">
      <c r="A42" s="22">
        <v>33</v>
      </c>
      <c r="B42" s="7" t="s">
        <v>42</v>
      </c>
      <c r="L42" s="1"/>
      <c r="M42" s="1"/>
      <c r="P42" s="10">
        <v>133</v>
      </c>
      <c r="Q42" s="7" t="s">
        <v>149</v>
      </c>
    </row>
    <row r="43" spans="1:17" ht="12.75">
      <c r="A43" s="22">
        <v>34</v>
      </c>
      <c r="B43" s="7" t="s">
        <v>43</v>
      </c>
      <c r="L43" s="1"/>
      <c r="M43" s="1"/>
      <c r="P43" s="10">
        <v>134</v>
      </c>
      <c r="Q43" s="7" t="s">
        <v>150</v>
      </c>
    </row>
    <row r="44" spans="1:17" ht="12.75">
      <c r="A44" s="22">
        <v>35</v>
      </c>
      <c r="B44" s="7" t="s">
        <v>52</v>
      </c>
      <c r="L44" s="1"/>
      <c r="M44" s="1"/>
      <c r="P44" s="10">
        <v>135</v>
      </c>
      <c r="Q44" s="7" t="s">
        <v>151</v>
      </c>
    </row>
    <row r="45" spans="1:17" ht="12.75">
      <c r="A45" s="22">
        <v>40</v>
      </c>
      <c r="B45" s="7" t="s">
        <v>44</v>
      </c>
      <c r="L45" s="1"/>
      <c r="P45" s="10">
        <v>140</v>
      </c>
      <c r="Q45" s="7" t="s">
        <v>156</v>
      </c>
    </row>
    <row r="46" spans="1:17" ht="12.75">
      <c r="A46" s="22">
        <v>41</v>
      </c>
      <c r="B46" s="7" t="s">
        <v>45</v>
      </c>
      <c r="P46" s="10">
        <v>141</v>
      </c>
      <c r="Q46" s="7" t="s">
        <v>157</v>
      </c>
    </row>
    <row r="47" spans="1:17" ht="12.75">
      <c r="A47" s="22">
        <v>42</v>
      </c>
      <c r="B47" s="7" t="s">
        <v>46</v>
      </c>
      <c r="P47" s="10">
        <v>142</v>
      </c>
      <c r="Q47" s="7" t="s">
        <v>158</v>
      </c>
    </row>
    <row r="48" spans="1:17" ht="12.75">
      <c r="A48" s="22">
        <v>43</v>
      </c>
      <c r="B48" s="7" t="s">
        <v>47</v>
      </c>
      <c r="P48" s="10">
        <v>143</v>
      </c>
      <c r="Q48" s="7" t="s">
        <v>159</v>
      </c>
    </row>
    <row r="49" spans="1:17" ht="12.75">
      <c r="A49" s="22">
        <v>44</v>
      </c>
      <c r="B49" s="7" t="s">
        <v>48</v>
      </c>
      <c r="P49" s="10">
        <v>144</v>
      </c>
      <c r="Q49" s="7" t="s">
        <v>160</v>
      </c>
    </row>
    <row r="50" spans="1:17" ht="12.75">
      <c r="A50" s="22">
        <v>45</v>
      </c>
      <c r="B50" s="7" t="s">
        <v>49</v>
      </c>
      <c r="P50" s="10">
        <v>145</v>
      </c>
      <c r="Q50" s="7" t="s">
        <v>161</v>
      </c>
    </row>
    <row r="51" spans="1:17" ht="12.75">
      <c r="A51" s="22">
        <v>46</v>
      </c>
      <c r="B51" s="7" t="s">
        <v>50</v>
      </c>
      <c r="P51" s="10">
        <v>146</v>
      </c>
      <c r="Q51" s="7" t="s">
        <v>50</v>
      </c>
    </row>
    <row r="52" spans="1:17" ht="12.75">
      <c r="A52" s="22">
        <v>47</v>
      </c>
      <c r="B52" s="7" t="s">
        <v>51</v>
      </c>
      <c r="P52" s="10">
        <v>147</v>
      </c>
      <c r="Q52" s="7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prin</cp:lastModifiedBy>
  <cp:lastPrinted>2021-07-05T09:02:16Z</cp:lastPrinted>
  <dcterms:created xsi:type="dcterms:W3CDTF">2010-11-15T02:46:27Z</dcterms:created>
  <dcterms:modified xsi:type="dcterms:W3CDTF">2022-02-16T01:01:01Z</dcterms:modified>
  <cp:category/>
  <cp:version/>
  <cp:contentType/>
  <cp:contentStatus/>
</cp:coreProperties>
</file>