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7815" activeTab="0"/>
  </bookViews>
  <sheets>
    <sheet name="記入上の注意（必ずお読みください）" sheetId="1" r:id="rId1"/>
    <sheet name="申込一覧" sheetId="2" r:id="rId2"/>
    <sheet name="競技者" sheetId="3" state="hidden" r:id="rId3"/>
    <sheet name="参加料" sheetId="4" state="hidden" r:id="rId4"/>
    <sheet name="名前" sheetId="5" state="hidden" r:id="rId5"/>
  </sheets>
  <definedNames>
    <definedName name="_xlfn.COUNTIFS" hidden="1">#NAME?</definedName>
    <definedName name="_xlnm.Print_Area" localSheetId="1">'申込一覧'!$A$1:$M$98</definedName>
    <definedName name="_xlnm.Print_Titles" localSheetId="1">'申込一覧'!$18:$18</definedName>
    <definedName name="ﾅﾝﾊﾞｰ">'申込一覧'!$B$19:$B$98</definedName>
    <definedName name="一般女子">'名前'!$J$19:$J$30</definedName>
    <definedName name="一般男子">'名前'!$J$4:$J$14</definedName>
    <definedName name="県名_個人">'名前'!$W$4:$W$52</definedName>
    <definedName name="高校女子">'名前'!$P$4:$P$25</definedName>
    <definedName name="高校男子">'名前'!$M$4:$M$24</definedName>
    <definedName name="種別">'名前'!$F$28:$F$30</definedName>
    <definedName name="性別">'名前'!$D$4:$D$5</definedName>
    <definedName name="中学女子">'名前'!$P$32:$P$43</definedName>
    <definedName name="中学男子">'名前'!$M$28:$M$39</definedName>
    <definedName name="都道府県名">'名前'!$B$4:$B$52</definedName>
  </definedNames>
  <calcPr fullCalcOnLoad="1"/>
</workbook>
</file>

<file path=xl/comments2.xml><?xml version="1.0" encoding="utf-8"?>
<comments xmlns="http://schemas.openxmlformats.org/spreadsheetml/2006/main">
  <authors>
    <author>徳島県</author>
  </authors>
  <commentList>
    <comment ref="B18" authorId="0">
      <text>
        <r>
          <rPr>
            <b/>
            <sz val="9"/>
            <rFont val="ＭＳ Ｐゴシック"/>
            <family val="3"/>
          </rPr>
          <t>数字のみを記入してください。</t>
        </r>
      </text>
    </comment>
    <comment ref="C18" authorId="0">
      <text>
        <r>
          <rPr>
            <b/>
            <sz val="9"/>
            <rFont val="ＭＳ Ｐゴシック"/>
            <family val="3"/>
          </rPr>
          <t>プロに記載される氏名です。姓と名の間は1マス空けてください。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半角で入力してくだい。姓と名の間は1マス空けてください。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学年を入力してください。一般選手は未入力でかまいません。</t>
        </r>
      </text>
    </comment>
    <comment ref="F18" authorId="0">
      <text>
        <r>
          <rPr>
            <b/>
            <sz val="9"/>
            <rFont val="ＭＳ Ｐゴシック"/>
            <family val="3"/>
          </rPr>
          <t>男子は【1】を
女子は【2】の
数字を入力してください。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>プルダウンから所属都道府県を選択してくだい。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J18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L18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I18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  <comment ref="K18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  <comment ref="M18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</commentList>
</comments>
</file>

<file path=xl/sharedStrings.xml><?xml version="1.0" encoding="utf-8"?>
<sst xmlns="http://schemas.openxmlformats.org/spreadsheetml/2006/main" count="479" uniqueCount="324">
  <si>
    <t>ﾅﾝﾊﾞｰ</t>
  </si>
  <si>
    <t>ﾌﾘｶﾞﾅ</t>
  </si>
  <si>
    <t>性別</t>
  </si>
  <si>
    <t>最高記録</t>
  </si>
  <si>
    <t>№</t>
  </si>
  <si>
    <t>種目1</t>
  </si>
  <si>
    <t>種目2</t>
  </si>
  <si>
    <t>種目3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</si>
  <si>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</si>
  <si>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</si>
  <si>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</si>
  <si>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</si>
  <si>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</si>
  <si>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</si>
  <si>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</si>
  <si>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</si>
  <si>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</si>
  <si>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</si>
  <si>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</si>
  <si>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</si>
  <si>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</si>
  <si>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</si>
  <si>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</si>
  <si>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</si>
  <si>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</si>
  <si>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</si>
  <si>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</si>
  <si>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</si>
  <si>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</si>
  <si>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</si>
  <si>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</si>
  <si>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</si>
  <si>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</si>
  <si>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</si>
  <si>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</si>
  <si>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</si>
  <si>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</si>
  <si>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</si>
  <si>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</si>
  <si>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</si>
  <si>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</si>
  <si>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</si>
  <si>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</si>
  <si>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</si>
  <si>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</si>
  <si>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</si>
  <si>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</si>
  <si>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</si>
  <si>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</si>
  <si>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</si>
  <si>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</si>
  <si>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</si>
  <si>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</si>
  <si>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</si>
  <si>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</si>
  <si>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</si>
  <si>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</si>
  <si>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</si>
  <si>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</si>
  <si>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　大会要項により，参加料を添えて標記大会に参加申し込みをいたします。</t>
  </si>
  <si>
    <t>　徳島陸上競技協会長　殿</t>
  </si>
  <si>
    <t>申込責任者</t>
  </si>
  <si>
    <r>
      <t xml:space="preserve">緊急連絡先
</t>
    </r>
    <r>
      <rPr>
        <sz val="8"/>
        <color indexed="8"/>
        <rFont val="ＭＳ Ｐゴシック"/>
        <family val="3"/>
      </rPr>
      <t>（申込者の携帯電話）</t>
    </r>
  </si>
  <si>
    <t>女子</t>
  </si>
  <si>
    <t>所属名略称</t>
  </si>
  <si>
    <t>参加人数</t>
  </si>
  <si>
    <t>個人種目数</t>
  </si>
  <si>
    <t>参加料合計</t>
  </si>
  <si>
    <t>計</t>
  </si>
  <si>
    <t>性</t>
  </si>
  <si>
    <t>年</t>
  </si>
  <si>
    <t>種別</t>
  </si>
  <si>
    <t>一般</t>
  </si>
  <si>
    <t>高校</t>
  </si>
  <si>
    <t>所 属 名</t>
  </si>
  <si>
    <t>所   属   長</t>
  </si>
  <si>
    <t>種   別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</si>
  <si>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</si>
  <si>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</si>
  <si>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</si>
  <si>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</si>
  <si>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</si>
  <si>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</si>
  <si>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</si>
  <si>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</si>
  <si>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</si>
  <si>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</si>
  <si>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</si>
  <si>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</si>
  <si>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</si>
  <si>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氏　名</t>
  </si>
  <si>
    <t>【1】</t>
  </si>
  <si>
    <t>【2】</t>
  </si>
  <si>
    <t>【3】</t>
  </si>
  <si>
    <t>【4】</t>
  </si>
  <si>
    <t>例にならって記入してください。</t>
  </si>
  <si>
    <t>ナンバーの「－」ハイフンは省いて入力してください。</t>
  </si>
  <si>
    <t>記入上の注意（必ずお読みください）</t>
  </si>
  <si>
    <t>本大会専用の申込みファイルであることを確認してください。</t>
  </si>
  <si>
    <t>色のついたセルにのみ入力してください。</t>
  </si>
  <si>
    <t>【8】</t>
  </si>
  <si>
    <t>入力について不明な点は，下記までご連絡ください。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</si>
  <si>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</si>
  <si>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</si>
  <si>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</si>
  <si>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</si>
  <si>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</si>
  <si>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</si>
  <si>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</si>
  <si>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</si>
  <si>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</si>
  <si>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</si>
  <si>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</si>
  <si>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</si>
  <si>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</si>
  <si>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</si>
  <si>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</si>
  <si>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</si>
  <si>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</si>
  <si>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</si>
  <si>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</si>
  <si>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</si>
  <si>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</si>
  <si>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</si>
  <si>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</si>
  <si>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</si>
  <si>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</si>
  <si>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</si>
  <si>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</si>
  <si>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</si>
  <si>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</si>
  <si>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</si>
  <si>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</si>
  <si>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</si>
  <si>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</si>
  <si>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</si>
  <si>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</si>
  <si>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</si>
  <si>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</si>
  <si>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</si>
  <si>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</si>
  <si>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</si>
  <si>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</si>
  <si>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</si>
  <si>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</si>
  <si>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小学校</t>
  </si>
  <si>
    <t>中学校</t>
  </si>
  <si>
    <t>1種目</t>
  </si>
  <si>
    <t>高校女子</t>
  </si>
  <si>
    <t>中学男子</t>
  </si>
  <si>
    <t>中学女子</t>
  </si>
  <si>
    <t>ファイル名に校名などの所属名を記入してください。</t>
  </si>
  <si>
    <t>各項目の先頭セルにあるコメントをよく読んで記入してくだい。</t>
  </si>
  <si>
    <t>「 性別 」 「都道府県 」「 種目 」はプルダウンから選択してください。</t>
  </si>
  <si>
    <t>【5】</t>
  </si>
  <si>
    <t>【6】</t>
  </si>
  <si>
    <t>　　　徳島陸上競技協会　記録・情報処理　　担当　　川井　賢一</t>
  </si>
  <si>
    <t>　　　　　　　　　携帯電話　０９０－８６９７－９２５４</t>
  </si>
  <si>
    <t>【7】</t>
  </si>
  <si>
    <t>作成した本ファイルを保存して、下記アドレス宛へ送信してください。</t>
  </si>
  <si>
    <t>00231</t>
  </si>
  <si>
    <t>県内</t>
  </si>
  <si>
    <t>県外</t>
  </si>
  <si>
    <t>KN小</t>
  </si>
  <si>
    <t>KN中</t>
  </si>
  <si>
    <t>KN高</t>
  </si>
  <si>
    <t>KN一</t>
  </si>
  <si>
    <t>KG小</t>
  </si>
  <si>
    <t>KG中</t>
  </si>
  <si>
    <t>KG高</t>
  </si>
  <si>
    <t>KG一</t>
  </si>
  <si>
    <t>団　体　名（個人名）</t>
  </si>
  <si>
    <t>男子種目数</t>
  </si>
  <si>
    <t>女子種目数</t>
  </si>
  <si>
    <t>種目数計</t>
  </si>
  <si>
    <t>金額合計</t>
  </si>
  <si>
    <t>摘要</t>
  </si>
  <si>
    <t>P配布数</t>
  </si>
  <si>
    <t>種目数</t>
  </si>
  <si>
    <t>リレー</t>
  </si>
  <si>
    <t>個人種目</t>
  </si>
  <si>
    <t>KN小</t>
  </si>
  <si>
    <t>KN中</t>
  </si>
  <si>
    <t>KN高</t>
  </si>
  <si>
    <t>KN一</t>
  </si>
  <si>
    <t>KG小</t>
  </si>
  <si>
    <t>KG中</t>
  </si>
  <si>
    <t>KG高</t>
  </si>
  <si>
    <t>KG一</t>
  </si>
  <si>
    <t>メールアドレス　：　tokushima.tf.ent.kk@gmail.com</t>
  </si>
  <si>
    <t>　　　　　　　　　　　徳島陸上競技協会　記録・情報処理　　担当　　川井　賢一</t>
  </si>
  <si>
    <t>国民体育大会徳島県選手最終選考会</t>
  </si>
  <si>
    <t>00200</t>
  </si>
  <si>
    <t>00500</t>
  </si>
  <si>
    <t>00600</t>
  </si>
  <si>
    <t>03400</t>
  </si>
  <si>
    <t>03700</t>
  </si>
  <si>
    <t>07100</t>
  </si>
  <si>
    <t>07200</t>
  </si>
  <si>
    <t>09200</t>
  </si>
  <si>
    <t>09300</t>
  </si>
  <si>
    <t>成年男子</t>
  </si>
  <si>
    <t>成男100m</t>
  </si>
  <si>
    <t>成男400m</t>
  </si>
  <si>
    <t>成男800m</t>
  </si>
  <si>
    <t>成男110mH</t>
  </si>
  <si>
    <t>成男400mH</t>
  </si>
  <si>
    <t>成男走高跳</t>
  </si>
  <si>
    <t>成男やり投</t>
  </si>
  <si>
    <t>成年女子</t>
  </si>
  <si>
    <t>成女100m</t>
  </si>
  <si>
    <t>成女400m</t>
  </si>
  <si>
    <t>成女5000m</t>
  </si>
  <si>
    <t>01100</t>
  </si>
  <si>
    <t>成男5000mW</t>
  </si>
  <si>
    <t>06100</t>
  </si>
  <si>
    <t>06100</t>
  </si>
  <si>
    <t>成女走高跳</t>
  </si>
  <si>
    <t>成女やり投</t>
  </si>
  <si>
    <t>00231</t>
  </si>
  <si>
    <t>00531</t>
  </si>
  <si>
    <t>00531</t>
  </si>
  <si>
    <t>01131</t>
  </si>
  <si>
    <t>03731</t>
  </si>
  <si>
    <t>07231</t>
  </si>
  <si>
    <t>07331</t>
  </si>
  <si>
    <t>07331</t>
  </si>
  <si>
    <t>09131</t>
  </si>
  <si>
    <t>09231</t>
  </si>
  <si>
    <t>00232</t>
  </si>
  <si>
    <t>少男Ａ100m</t>
  </si>
  <si>
    <t>少男Ａ400m</t>
  </si>
  <si>
    <t>少男Ａ5000m</t>
  </si>
  <si>
    <t>少男Ａ400mH</t>
  </si>
  <si>
    <t>少男Ａ棒高跳</t>
  </si>
  <si>
    <t>少男Ａ走幅跳</t>
  </si>
  <si>
    <t>少男Ａﾊﾝﾏｰ投</t>
  </si>
  <si>
    <t>少男Ａやり投</t>
  </si>
  <si>
    <t>少男Ｂ100m</t>
  </si>
  <si>
    <t>01032</t>
  </si>
  <si>
    <t>少男Ｂ3000m</t>
  </si>
  <si>
    <t>07332</t>
  </si>
  <si>
    <t>少男Ｂ走幅跳</t>
  </si>
  <si>
    <t>少男Ｂ砲丸投(5k)</t>
  </si>
  <si>
    <t>06133</t>
  </si>
  <si>
    <t>07133</t>
  </si>
  <si>
    <t>07433</t>
  </si>
  <si>
    <t>08733</t>
  </si>
  <si>
    <t>少男共5000mW</t>
  </si>
  <si>
    <t>少男共800m</t>
  </si>
  <si>
    <t>少男共走高跳</t>
  </si>
  <si>
    <t>少男共三段跳</t>
  </si>
  <si>
    <t>少男共円盤投</t>
  </si>
  <si>
    <t>少女Ａ100m</t>
  </si>
  <si>
    <t>少女Ａ400m</t>
  </si>
  <si>
    <t>少女Ａ走幅跳</t>
  </si>
  <si>
    <t>少女Ａ3000m</t>
  </si>
  <si>
    <t>01031</t>
  </si>
  <si>
    <t>少女Ｂ100m</t>
  </si>
  <si>
    <t>少女Ｂ走幅跳</t>
  </si>
  <si>
    <t>少女Ｂ100mYH</t>
  </si>
  <si>
    <t>04332</t>
  </si>
  <si>
    <t>少女共三段跳</t>
  </si>
  <si>
    <t>09333</t>
  </si>
  <si>
    <t>少女共やり投</t>
  </si>
  <si>
    <t>高校男子</t>
  </si>
  <si>
    <t>成女5000mW</t>
  </si>
  <si>
    <r>
      <t>　　　この申込みファイルは</t>
    </r>
    <r>
      <rPr>
        <b/>
        <i/>
        <sz val="14"/>
        <color indexed="10"/>
        <rFont val="ＭＳ Ｐゴシック"/>
        <family val="3"/>
      </rPr>
      <t>「国体選手最終選考会」</t>
    </r>
    <r>
      <rPr>
        <sz val="14"/>
        <color indexed="8"/>
        <rFont val="ＭＳ Ｐゴシック"/>
        <family val="3"/>
      </rPr>
      <t>です。</t>
    </r>
  </si>
  <si>
    <t>00200</t>
  </si>
  <si>
    <t>成女棒高跳</t>
  </si>
  <si>
    <t>07200</t>
  </si>
  <si>
    <t>07400</t>
  </si>
  <si>
    <t>07400</t>
  </si>
  <si>
    <t>01100</t>
  </si>
  <si>
    <t>07332</t>
  </si>
  <si>
    <t>08332</t>
  </si>
  <si>
    <t>00633</t>
  </si>
  <si>
    <t>03333</t>
  </si>
  <si>
    <t>03333</t>
  </si>
  <si>
    <t>少男共110mH(0.991)</t>
  </si>
  <si>
    <t>00232</t>
  </si>
  <si>
    <t>01032</t>
  </si>
  <si>
    <t>06133</t>
  </si>
  <si>
    <t>07133</t>
  </si>
  <si>
    <t>07433</t>
  </si>
  <si>
    <t>08733</t>
  </si>
  <si>
    <t>少女共円盤投</t>
  </si>
  <si>
    <t>08833</t>
  </si>
  <si>
    <t>08833</t>
  </si>
  <si>
    <t>01031</t>
  </si>
  <si>
    <t>04332</t>
  </si>
  <si>
    <t>09333</t>
  </si>
  <si>
    <t>第73回</t>
  </si>
  <si>
    <t>成男三段跳</t>
  </si>
  <si>
    <t>成男砲丸投</t>
  </si>
  <si>
    <t>08100</t>
  </si>
  <si>
    <t>08100</t>
  </si>
  <si>
    <t>成女1500m</t>
  </si>
  <si>
    <t>成女400mH</t>
  </si>
  <si>
    <t>00800</t>
  </si>
  <si>
    <t>00800</t>
  </si>
  <si>
    <t>04600</t>
  </si>
  <si>
    <t>04600</t>
  </si>
  <si>
    <t>成女砲丸投</t>
  </si>
  <si>
    <t>成女円盤投</t>
  </si>
  <si>
    <t>08400</t>
  </si>
  <si>
    <t>08400</t>
  </si>
  <si>
    <t>08800</t>
  </si>
  <si>
    <t>08800</t>
  </si>
  <si>
    <t>少女Ａ100mH</t>
  </si>
  <si>
    <t>04431</t>
  </si>
  <si>
    <t>04431</t>
  </si>
  <si>
    <t>少女Ｂ1500m</t>
  </si>
  <si>
    <t>00832</t>
  </si>
  <si>
    <t>00832</t>
  </si>
  <si>
    <t>少女共800m</t>
  </si>
  <si>
    <t>00633</t>
  </si>
  <si>
    <t>少女共400mH</t>
  </si>
  <si>
    <t>04633</t>
  </si>
  <si>
    <t>04633</t>
  </si>
  <si>
    <t>少女共砲丸投</t>
  </si>
  <si>
    <t>08433</t>
  </si>
  <si>
    <t>08433</t>
  </si>
  <si>
    <t>所属長が捺印した申込一覧表は，大会当日受付へ渡してださい。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</si>
</sst>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  <numFmt numFmtId="186" formatCode="000\-0000\-0000"/>
    <numFmt numFmtId="187" formatCode="00&quot;m&quot;00"/>
    <numFmt numFmtId="188" formatCode="0&quot;m&quot;00"/>
    <numFmt numFmtId="189" formatCode="0&quot;”&quot;00"/>
    <numFmt numFmtId="190" formatCode="#,##0_ "/>
  </numFmts>
  <fonts count="5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48"/>
      <color indexed="60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9" fillId="31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49" fontId="4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49" fontId="5" fillId="0" borderId="0" xfId="61" applyNumberFormat="1" applyFont="1" applyFill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49" fontId="4" fillId="0" borderId="0" xfId="61" applyNumberFormat="1" applyFont="1" applyFill="1" applyAlignment="1">
      <alignment horizontal="center" vertical="center" shrinkToFit="1"/>
      <protection/>
    </xf>
    <xf numFmtId="49" fontId="5" fillId="0" borderId="0" xfId="61" applyNumberFormat="1" applyFont="1" applyFill="1" applyAlignment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right" vertical="center" shrinkToFit="1"/>
    </xf>
    <xf numFmtId="49" fontId="4" fillId="0" borderId="13" xfId="0" applyNumberFormat="1" applyFont="1" applyFill="1" applyBorder="1" applyAlignment="1">
      <alignment horizontal="right" vertical="center" shrinkToFit="1"/>
    </xf>
    <xf numFmtId="49" fontId="4" fillId="0" borderId="14" xfId="0" applyNumberFormat="1" applyFont="1" applyFill="1" applyBorder="1" applyAlignment="1">
      <alignment horizontal="right" vertical="center" shrinkToFit="1"/>
    </xf>
    <xf numFmtId="49" fontId="4" fillId="0" borderId="15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horizontal="center" vertical="center" shrinkToFit="1"/>
      <protection/>
    </xf>
    <xf numFmtId="179" fontId="12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left" vertical="center" indent="1"/>
      <protection/>
    </xf>
    <xf numFmtId="6" fontId="0" fillId="0" borderId="12" xfId="0" applyNumberFormat="1" applyBorder="1" applyAlignment="1" applyProtection="1">
      <alignment horizontal="right" vertical="center" shrinkToFit="1"/>
      <protection/>
    </xf>
    <xf numFmtId="0" fontId="1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right" vertical="center"/>
      <protection/>
    </xf>
    <xf numFmtId="6" fontId="0" fillId="0" borderId="0" xfId="0" applyNumberFormat="1" applyAlignment="1" applyProtection="1">
      <alignment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0" fillId="0" borderId="21" xfId="0" applyBorder="1" applyAlignment="1" applyProtection="1">
      <alignment horizontal="center" vertical="center" shrinkToFit="1"/>
      <protection/>
    </xf>
    <xf numFmtId="0" fontId="0" fillId="0" borderId="21" xfId="0" applyFont="1" applyBorder="1" applyAlignment="1" applyProtection="1">
      <alignment horizontal="center" vertical="center" shrinkToFit="1"/>
      <protection/>
    </xf>
    <xf numFmtId="0" fontId="0" fillId="0" borderId="22" xfId="0" applyBorder="1" applyAlignment="1" applyProtection="1">
      <alignment horizontal="center" vertical="center" shrinkToFit="1"/>
      <protection/>
    </xf>
    <xf numFmtId="0" fontId="1" fillId="0" borderId="23" xfId="0" applyFont="1" applyBorder="1" applyAlignment="1" applyProtection="1">
      <alignment horizontal="center" vertical="center" shrinkToFit="1"/>
      <protection/>
    </xf>
    <xf numFmtId="0" fontId="3" fillId="0" borderId="0" xfId="61" applyAlignment="1" applyProtection="1">
      <alignment/>
      <protection/>
    </xf>
    <xf numFmtId="0" fontId="3" fillId="0" borderId="0" xfId="61" applyNumberFormat="1" applyAlignment="1" applyProtection="1">
      <alignment vertical="center"/>
      <protection/>
    </xf>
    <xf numFmtId="0" fontId="0" fillId="0" borderId="24" xfId="0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vertical="center" shrinkToFit="1"/>
      <protection/>
    </xf>
    <xf numFmtId="6" fontId="0" fillId="0" borderId="0" xfId="0" applyNumberFormat="1" applyBorder="1" applyAlignment="1" applyProtection="1">
      <alignment horizontal="right" vertical="center" shrinkToFit="1"/>
      <protection hidden="1"/>
    </xf>
    <xf numFmtId="0" fontId="16" fillId="0" borderId="0" xfId="0" applyFont="1" applyAlignment="1">
      <alignment vertical="center"/>
    </xf>
    <xf numFmtId="0" fontId="17" fillId="32" borderId="0" xfId="0" applyFont="1" applyFill="1" applyAlignment="1">
      <alignment vertical="center" wrapText="1"/>
    </xf>
    <xf numFmtId="0" fontId="17" fillId="32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16" xfId="0" applyFill="1" applyBorder="1" applyAlignment="1">
      <alignment vertical="center"/>
    </xf>
    <xf numFmtId="0" fontId="18" fillId="0" borderId="25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18" fillId="0" borderId="33" xfId="0" applyFont="1" applyFill="1" applyBorder="1" applyAlignment="1">
      <alignment horizontal="center" vertical="center" shrinkToFit="1"/>
    </xf>
    <xf numFmtId="6" fontId="0" fillId="0" borderId="16" xfId="0" applyNumberFormat="1" applyFill="1" applyBorder="1" applyAlignment="1">
      <alignment horizontal="center" vertical="center" shrinkToFit="1"/>
    </xf>
    <xf numFmtId="0" fontId="11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79" fontId="12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3" fillId="0" borderId="0" xfId="61" applyAlignment="1" applyProtection="1">
      <alignment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0" fillId="4" borderId="34" xfId="0" applyFill="1" applyBorder="1" applyAlignment="1" applyProtection="1">
      <alignment vertical="center" shrinkToFit="1"/>
      <protection locked="0"/>
    </xf>
    <xf numFmtId="0" fontId="0" fillId="4" borderId="35" xfId="0" applyFill="1" applyBorder="1" applyAlignment="1" applyProtection="1">
      <alignment vertical="center" shrinkToFit="1"/>
      <protection locked="0"/>
    </xf>
    <xf numFmtId="0" fontId="6" fillId="4" borderId="35" xfId="0" applyFont="1" applyFill="1" applyBorder="1" applyAlignment="1" applyProtection="1">
      <alignment horizontal="center" vertical="center" shrinkToFit="1"/>
      <protection locked="0"/>
    </xf>
    <xf numFmtId="0" fontId="14" fillId="4" borderId="35" xfId="0" applyFont="1" applyFill="1" applyBorder="1" applyAlignment="1" applyProtection="1">
      <alignment horizontal="center" vertical="center" shrinkToFit="1"/>
      <protection locked="0"/>
    </xf>
    <xf numFmtId="177" fontId="14" fillId="4" borderId="36" xfId="0" applyNumberFormat="1" applyFont="1" applyFill="1" applyBorder="1" applyAlignment="1" applyProtection="1">
      <alignment horizontal="center" vertical="center" shrinkToFit="1"/>
      <protection locked="0"/>
    </xf>
    <xf numFmtId="0" fontId="14" fillId="4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33" xfId="0" applyFill="1" applyBorder="1" applyAlignment="1" applyProtection="1">
      <alignment vertical="center" shrinkToFit="1"/>
      <protection locked="0"/>
    </xf>
    <xf numFmtId="0" fontId="0" fillId="4" borderId="38" xfId="0" applyFill="1" applyBorder="1" applyAlignment="1" applyProtection="1">
      <alignment vertical="center" shrinkToFit="1"/>
      <protection locked="0"/>
    </xf>
    <xf numFmtId="0" fontId="6" fillId="4" borderId="38" xfId="0" applyFont="1" applyFill="1" applyBorder="1" applyAlignment="1" applyProtection="1">
      <alignment horizontal="center" vertical="center" shrinkToFit="1"/>
      <protection locked="0"/>
    </xf>
    <xf numFmtId="0" fontId="14" fillId="4" borderId="38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/>
      <protection locked="0"/>
    </xf>
    <xf numFmtId="0" fontId="11" fillId="4" borderId="0" xfId="0" applyFont="1" applyFill="1" applyAlignment="1" applyProtection="1">
      <alignment horizontal="distributed" vertical="center"/>
      <protection locked="0"/>
    </xf>
    <xf numFmtId="49" fontId="4" fillId="4" borderId="10" xfId="0" applyNumberFormat="1" applyFont="1" applyFill="1" applyBorder="1" applyAlignment="1">
      <alignment horizontal="right" vertical="center" shrinkToFit="1"/>
    </xf>
    <xf numFmtId="49" fontId="4" fillId="4" borderId="39" xfId="0" applyNumberFormat="1" applyFont="1" applyFill="1" applyBorder="1" applyAlignment="1">
      <alignment horizontal="right" vertical="center" shrinkToFit="1"/>
    </xf>
    <xf numFmtId="0" fontId="0" fillId="4" borderId="11" xfId="0" applyFill="1" applyBorder="1" applyAlignment="1">
      <alignment vertical="center"/>
    </xf>
    <xf numFmtId="49" fontId="4" fillId="4" borderId="12" xfId="0" applyNumberFormat="1" applyFont="1" applyFill="1" applyBorder="1" applyAlignment="1">
      <alignment horizontal="right" vertical="center" shrinkToFit="1"/>
    </xf>
    <xf numFmtId="49" fontId="4" fillId="4" borderId="0" xfId="0" applyNumberFormat="1" applyFont="1" applyFill="1" applyBorder="1" applyAlignment="1">
      <alignment horizontal="right" vertical="center" shrinkToFit="1"/>
    </xf>
    <xf numFmtId="0" fontId="0" fillId="4" borderId="13" xfId="0" applyFill="1" applyBorder="1" applyAlignment="1">
      <alignment vertical="center"/>
    </xf>
    <xf numFmtId="49" fontId="4" fillId="4" borderId="14" xfId="0" applyNumberFormat="1" applyFont="1" applyFill="1" applyBorder="1" applyAlignment="1">
      <alignment horizontal="right" vertical="center" shrinkToFit="1"/>
    </xf>
    <xf numFmtId="49" fontId="4" fillId="4" borderId="29" xfId="0" applyNumberFormat="1" applyFont="1" applyFill="1" applyBorder="1" applyAlignment="1">
      <alignment horizontal="right" vertical="center" shrinkToFit="1"/>
    </xf>
    <xf numFmtId="0" fontId="0" fillId="4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4" borderId="32" xfId="0" applyNumberFormat="1" applyFill="1" applyBorder="1" applyAlignment="1" applyProtection="1">
      <alignment vertical="center" shrinkToFit="1"/>
      <protection locked="0"/>
    </xf>
    <xf numFmtId="49" fontId="4" fillId="0" borderId="39" xfId="0" applyNumberFormat="1" applyFont="1" applyFill="1" applyBorder="1" applyAlignment="1">
      <alignment horizontal="right" vertical="center" shrinkToFit="1"/>
    </xf>
    <xf numFmtId="0" fontId="5" fillId="0" borderId="0" xfId="61" applyNumberFormat="1" applyFont="1" applyFill="1" applyAlignment="1">
      <alignment horizontal="center" vertical="center"/>
      <protection/>
    </xf>
    <xf numFmtId="0" fontId="13" fillId="0" borderId="0" xfId="0" applyFont="1" applyAlignment="1">
      <alignment horizontal="center" vertical="center" shrinkToFit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6" fontId="3" fillId="0" borderId="41" xfId="0" applyNumberFormat="1" applyFont="1" applyBorder="1" applyAlignment="1" applyProtection="1">
      <alignment horizontal="center" vertical="center"/>
      <protection hidden="1"/>
    </xf>
    <xf numFmtId="6" fontId="3" fillId="0" borderId="31" xfId="0" applyNumberFormat="1" applyFont="1" applyBorder="1" applyAlignment="1" applyProtection="1">
      <alignment horizontal="center" vertical="center"/>
      <protection hidden="1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179" fontId="12" fillId="0" borderId="0" xfId="0" applyNumberFormat="1" applyFont="1" applyAlignment="1" applyProtection="1">
      <alignment horizontal="right" vertical="center"/>
      <protection hidden="1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186" fontId="11" fillId="4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8" fillId="4" borderId="30" xfId="0" applyFont="1" applyFill="1" applyBorder="1" applyAlignment="1" applyProtection="1">
      <alignment horizontal="center" vertical="center"/>
      <protection locked="0"/>
    </xf>
    <xf numFmtId="0" fontId="8" fillId="4" borderId="37" xfId="0" applyFont="1" applyFill="1" applyBorder="1" applyAlignment="1" applyProtection="1">
      <alignment horizontal="center" vertical="center"/>
      <protection locked="0"/>
    </xf>
    <xf numFmtId="0" fontId="8" fillId="4" borderId="31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horizontal="distributed" vertical="center" wrapText="1"/>
      <protection/>
    </xf>
    <xf numFmtId="0" fontId="0" fillId="0" borderId="18" xfId="0" applyBorder="1" applyAlignment="1" applyProtection="1">
      <alignment horizontal="center" vertical="center"/>
      <protection hidden="1"/>
    </xf>
    <xf numFmtId="6" fontId="0" fillId="0" borderId="16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6" fontId="0" fillId="0" borderId="30" xfId="0" applyNumberFormat="1" applyBorder="1" applyAlignment="1" applyProtection="1">
      <alignment horizontal="center" vertical="center"/>
      <protection hidden="1"/>
    </xf>
    <xf numFmtId="6" fontId="0" fillId="0" borderId="37" xfId="0" applyNumberFormat="1" applyBorder="1" applyAlignment="1" applyProtection="1">
      <alignment horizontal="center" vertical="center"/>
      <protection hidden="1"/>
    </xf>
    <xf numFmtId="6" fontId="0" fillId="0" borderId="46" xfId="0" applyNumberFormat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18" fillId="0" borderId="50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66675</xdr:rowOff>
    </xdr:from>
    <xdr:to>
      <xdr:col>1</xdr:col>
      <xdr:colOff>6772275</xdr:colOff>
      <xdr:row>12</xdr:row>
      <xdr:rowOff>19050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9875"/>
          <a:ext cx="7115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238125</xdr:colOff>
      <xdr:row>7</xdr:row>
      <xdr:rowOff>133350</xdr:rowOff>
    </xdr:from>
    <xdr:to>
      <xdr:col>12</xdr:col>
      <xdr:colOff>504825</xdr:colOff>
      <xdr:row>7</xdr:row>
      <xdr:rowOff>314325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2954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190500</xdr:rowOff>
    </xdr:from>
    <xdr:to>
      <xdr:col>4</xdr:col>
      <xdr:colOff>219075</xdr:colOff>
      <xdr:row>8</xdr:row>
      <xdr:rowOff>361950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7811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1"/>
  <sheetViews>
    <sheetView showGridLines="0" tabSelected="1" zoomScalePageLayoutView="0" workbookViewId="0" topLeftCell="A1">
      <selection activeCell="A1" sqref="A1:B1"/>
    </sheetView>
  </sheetViews>
  <sheetFormatPr defaultColWidth="9.00390625" defaultRowHeight="13.5"/>
  <cols>
    <col min="1" max="1" width="4.50390625" style="0" bestFit="1" customWidth="1"/>
    <col min="2" max="2" width="92.625" style="0" customWidth="1"/>
  </cols>
  <sheetData>
    <row r="1" spans="1:2" ht="55.5">
      <c r="A1" s="106" t="s">
        <v>97</v>
      </c>
      <c r="B1" s="106"/>
    </row>
    <row r="3" spans="1:2" s="7" customFormat="1" ht="21" customHeight="1">
      <c r="A3" s="7" t="s">
        <v>91</v>
      </c>
      <c r="B3" s="7" t="s">
        <v>98</v>
      </c>
    </row>
    <row r="4" s="7" customFormat="1" ht="21" customHeight="1">
      <c r="B4" s="77" t="s">
        <v>267</v>
      </c>
    </row>
    <row r="5" spans="1:2" s="7" customFormat="1" ht="21" customHeight="1">
      <c r="A5" s="7" t="s">
        <v>92</v>
      </c>
      <c r="B5" s="7" t="s">
        <v>151</v>
      </c>
    </row>
    <row r="6" spans="1:2" s="7" customFormat="1" ht="21" customHeight="1">
      <c r="A6" s="7" t="s">
        <v>93</v>
      </c>
      <c r="B6" s="7" t="s">
        <v>99</v>
      </c>
    </row>
    <row r="7" spans="1:2" s="7" customFormat="1" ht="21" customHeight="1">
      <c r="A7" s="7" t="s">
        <v>94</v>
      </c>
      <c r="B7" s="7" t="s">
        <v>95</v>
      </c>
    </row>
    <row r="8" s="7" customFormat="1" ht="21" customHeight="1">
      <c r="B8" s="51" t="s">
        <v>152</v>
      </c>
    </row>
    <row r="9" s="7" customFormat="1" ht="21" customHeight="1">
      <c r="B9" s="7" t="s">
        <v>96</v>
      </c>
    </row>
    <row r="10" s="7" customFormat="1" ht="21" customHeight="1"/>
    <row r="11" s="7" customFormat="1" ht="21" customHeight="1"/>
    <row r="12" s="7" customFormat="1" ht="21" customHeight="1"/>
    <row r="13" s="7" customFormat="1" ht="21" customHeight="1"/>
    <row r="14" spans="1:2" s="7" customFormat="1" ht="21" customHeight="1">
      <c r="A14" s="7" t="s">
        <v>154</v>
      </c>
      <c r="B14" s="7" t="s">
        <v>153</v>
      </c>
    </row>
    <row r="15" spans="1:2" s="7" customFormat="1" ht="21" customHeight="1">
      <c r="A15" s="7" t="s">
        <v>155</v>
      </c>
      <c r="B15" s="52" t="s">
        <v>159</v>
      </c>
    </row>
    <row r="16" s="78" customFormat="1" ht="23.25" customHeight="1">
      <c r="B16" s="78" t="s">
        <v>189</v>
      </c>
    </row>
    <row r="17" s="7" customFormat="1" ht="21" customHeight="1">
      <c r="B17" s="77" t="s">
        <v>190</v>
      </c>
    </row>
    <row r="18" spans="1:2" s="7" customFormat="1" ht="21" customHeight="1">
      <c r="A18" s="7" t="s">
        <v>158</v>
      </c>
      <c r="B18" s="53" t="s">
        <v>323</v>
      </c>
    </row>
    <row r="19" spans="1:2" s="7" customFormat="1" ht="21" customHeight="1">
      <c r="A19" s="7" t="s">
        <v>100</v>
      </c>
      <c r="B19" s="7" t="s">
        <v>101</v>
      </c>
    </row>
    <row r="20" s="7" customFormat="1" ht="21" customHeight="1">
      <c r="B20" s="7" t="s">
        <v>156</v>
      </c>
    </row>
    <row r="21" s="7" customFormat="1" ht="21" customHeight="1">
      <c r="B21" s="7" t="s">
        <v>157</v>
      </c>
    </row>
    <row r="22" s="7" customFormat="1" ht="17.25"/>
    <row r="23" s="7" customFormat="1" ht="17.25"/>
    <row r="24" s="7" customFormat="1" ht="17.25"/>
    <row r="25" s="7" customFormat="1" ht="17.25"/>
    <row r="26" s="7" customFormat="1" ht="17.25"/>
    <row r="27" s="7" customFormat="1" ht="17.25"/>
    <row r="28" s="7" customFormat="1" ht="17.25"/>
  </sheetData>
  <sheetProtection/>
  <mergeCells count="1">
    <mergeCell ref="A1:B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98"/>
  <sheetViews>
    <sheetView showGridLines="0" view="pageBreakPreview" zoomScale="115" zoomScaleSheetLayoutView="115" zoomScalePageLayoutView="0" workbookViewId="0" topLeftCell="A1">
      <selection activeCell="C8" sqref="C8:H8"/>
    </sheetView>
  </sheetViews>
  <sheetFormatPr defaultColWidth="9.00390625" defaultRowHeight="13.5"/>
  <cols>
    <col min="1" max="1" width="3.375" style="23" customWidth="1"/>
    <col min="2" max="2" width="5.625" style="23" customWidth="1"/>
    <col min="3" max="3" width="12.50390625" style="23" customWidth="1"/>
    <col min="4" max="4" width="10.75390625" style="29" customWidth="1"/>
    <col min="5" max="6" width="3.125" style="30" customWidth="1"/>
    <col min="7" max="7" width="5.375" style="30" customWidth="1"/>
    <col min="8" max="8" width="12.00390625" style="31" customWidth="1"/>
    <col min="9" max="9" width="7.375" style="23" customWidth="1"/>
    <col min="10" max="10" width="12.00390625" style="31" customWidth="1"/>
    <col min="11" max="11" width="7.375" style="23" customWidth="1"/>
    <col min="12" max="12" width="12.00390625" style="31" customWidth="1"/>
    <col min="13" max="13" width="7.375" style="23" customWidth="1"/>
    <col min="14" max="14" width="8.125" style="71" customWidth="1"/>
    <col min="15" max="15" width="9.00390625" style="69" customWidth="1"/>
    <col min="16" max="16384" width="9.00390625" style="23" customWidth="1"/>
  </cols>
  <sheetData>
    <row r="1" spans="1:14" ht="21" customHeight="1">
      <c r="A1" s="21"/>
      <c r="B1" s="91"/>
      <c r="C1" s="92" t="s">
        <v>292</v>
      </c>
      <c r="D1" s="126" t="s">
        <v>191</v>
      </c>
      <c r="E1" s="126"/>
      <c r="F1" s="126"/>
      <c r="G1" s="126"/>
      <c r="H1" s="126"/>
      <c r="I1" s="126"/>
      <c r="J1" s="126"/>
      <c r="K1" s="126"/>
      <c r="L1" s="90"/>
      <c r="M1" s="90"/>
      <c r="N1" s="68"/>
    </row>
    <row r="2" spans="1:14" ht="7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68"/>
    </row>
    <row r="3" spans="1:14" ht="21">
      <c r="A3" s="21"/>
      <c r="B3" s="21"/>
      <c r="C3" s="21"/>
      <c r="D3" s="24"/>
      <c r="E3" s="21"/>
      <c r="F3" s="21"/>
      <c r="G3" s="21"/>
      <c r="H3" s="25"/>
      <c r="I3" s="22"/>
      <c r="J3" s="26"/>
      <c r="K3" s="117">
        <f>lastsavetime()</f>
        <v>43665.33274305556</v>
      </c>
      <c r="L3" s="117"/>
      <c r="M3" s="117"/>
      <c r="N3" s="70"/>
    </row>
    <row r="4" spans="1:14" ht="7.5" customHeight="1">
      <c r="A4" s="21"/>
      <c r="B4" s="21"/>
      <c r="C4" s="21"/>
      <c r="D4" s="24"/>
      <c r="E4" s="21"/>
      <c r="F4" s="21"/>
      <c r="G4" s="21"/>
      <c r="H4" s="26"/>
      <c r="I4" s="21"/>
      <c r="J4" s="26"/>
      <c r="K4" s="27"/>
      <c r="L4" s="27"/>
      <c r="M4" s="27"/>
      <c r="N4" s="70"/>
    </row>
    <row r="5" spans="1:12" ht="13.5">
      <c r="A5" s="120" t="s">
        <v>60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ht="13.5">
      <c r="A6" s="120" t="s">
        <v>59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7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4" ht="33.75" customHeight="1">
      <c r="A8" s="108" t="s">
        <v>74</v>
      </c>
      <c r="B8" s="108"/>
      <c r="C8" s="121"/>
      <c r="D8" s="122"/>
      <c r="E8" s="122"/>
      <c r="F8" s="122"/>
      <c r="G8" s="122"/>
      <c r="H8" s="123"/>
      <c r="I8" s="108" t="s">
        <v>75</v>
      </c>
      <c r="J8" s="114"/>
      <c r="K8" s="113"/>
      <c r="L8" s="118"/>
      <c r="M8" s="118"/>
      <c r="N8" s="72"/>
    </row>
    <row r="9" spans="1:14" ht="33.75" customHeight="1">
      <c r="A9" s="124" t="s">
        <v>61</v>
      </c>
      <c r="B9" s="125"/>
      <c r="C9" s="113"/>
      <c r="D9" s="118"/>
      <c r="E9" s="118"/>
      <c r="F9" s="107" t="s">
        <v>62</v>
      </c>
      <c r="G9" s="107"/>
      <c r="H9" s="108"/>
      <c r="I9" s="119"/>
      <c r="J9" s="119"/>
      <c r="K9" s="119"/>
      <c r="L9" s="119"/>
      <c r="M9" s="119"/>
      <c r="N9" s="73"/>
    </row>
    <row r="10" ht="7.5" customHeight="1"/>
    <row r="11" spans="1:13" ht="31.5" customHeight="1">
      <c r="A11" s="107" t="s">
        <v>8</v>
      </c>
      <c r="B11" s="107"/>
      <c r="C11" s="79"/>
      <c r="D11" s="108" t="s">
        <v>64</v>
      </c>
      <c r="E11" s="114"/>
      <c r="F11" s="113"/>
      <c r="G11" s="113"/>
      <c r="H11" s="113"/>
      <c r="I11" s="113"/>
      <c r="J11" s="32" t="s">
        <v>76</v>
      </c>
      <c r="K11" s="113"/>
      <c r="L11" s="113"/>
      <c r="M11" s="113"/>
    </row>
    <row r="12" ht="7.5" customHeight="1"/>
    <row r="13" spans="3:15" ht="13.5">
      <c r="C13" s="33"/>
      <c r="D13" s="133" t="s">
        <v>58</v>
      </c>
      <c r="E13" s="134"/>
      <c r="F13" s="135"/>
      <c r="G13" s="142" t="s">
        <v>63</v>
      </c>
      <c r="H13" s="143"/>
      <c r="I13" s="108" t="s">
        <v>68</v>
      </c>
      <c r="J13" s="108"/>
      <c r="K13" s="34" t="s">
        <v>147</v>
      </c>
      <c r="L13" s="50">
        <f>IF(K11="","",INDEX('名前'!$G$27:$G$34,MATCH(O13,'名前'!H27:H34,0)))</f>
      </c>
      <c r="M13" s="35"/>
      <c r="N13" s="71">
        <f>IF(K11="一般",11,IF(K11="高校",33,IF(K11="中学校",55,IF(K11="小学校",77,""))))</f>
      </c>
      <c r="O13" s="69">
        <f>IF(C11="","",IF(C11="徳　島","KN","KG")&amp;LEFT(K11,1))</f>
      </c>
    </row>
    <row r="14" spans="3:12" ht="13.5">
      <c r="C14" s="36" t="s">
        <v>65</v>
      </c>
      <c r="D14" s="136">
        <f>COUNTIF($F$19:$F$98,1)</f>
        <v>0</v>
      </c>
      <c r="E14" s="137"/>
      <c r="F14" s="138"/>
      <c r="G14" s="115">
        <f>COUNTIF($F$19:$F$98,2)</f>
        <v>0</v>
      </c>
      <c r="H14" s="116"/>
      <c r="I14" s="132">
        <f>SUM(D14:H14)</f>
        <v>0</v>
      </c>
      <c r="J14" s="132"/>
      <c r="K14" s="37"/>
      <c r="L14" s="38"/>
    </row>
    <row r="15" spans="3:10" ht="13.5">
      <c r="C15" s="39" t="s">
        <v>66</v>
      </c>
      <c r="D15" s="129">
        <f>COUNTIF($H$19:$H$98:$J$19:$J$98:$L$19:$L$98,"*"&amp;"男"&amp;"*")</f>
        <v>0</v>
      </c>
      <c r="E15" s="130"/>
      <c r="F15" s="131"/>
      <c r="G15" s="109">
        <f>COUNTIF($H$19:$H$98:$J$19:$J$98:$L$19:$L$98,"*"&amp;"女"&amp;"*")</f>
        <v>0</v>
      </c>
      <c r="H15" s="110"/>
      <c r="I15" s="127">
        <f>SUM(D15:H15)</f>
        <v>0</v>
      </c>
      <c r="J15" s="127"/>
    </row>
    <row r="16" spans="3:10" ht="13.5">
      <c r="C16" s="32" t="s">
        <v>67</v>
      </c>
      <c r="D16" s="139">
        <f>IF(K11="","",$D$15*$L$13)</f>
      </c>
      <c r="E16" s="140"/>
      <c r="F16" s="141"/>
      <c r="G16" s="111">
        <f>IF(K11="","",$G$15*$L$13)</f>
      </c>
      <c r="H16" s="112"/>
      <c r="I16" s="128">
        <f>SUM(D16:H16)</f>
        <v>0</v>
      </c>
      <c r="J16" s="128"/>
    </row>
    <row r="17" ht="7.5" customHeight="1"/>
    <row r="18" spans="1:20" s="30" customFormat="1" ht="17.25" customHeight="1" thickBot="1">
      <c r="A18" s="40" t="s">
        <v>4</v>
      </c>
      <c r="B18" s="41" t="s">
        <v>0</v>
      </c>
      <c r="C18" s="42" t="s">
        <v>90</v>
      </c>
      <c r="D18" s="43" t="s">
        <v>1</v>
      </c>
      <c r="E18" s="42" t="s">
        <v>70</v>
      </c>
      <c r="F18" s="44" t="s">
        <v>69</v>
      </c>
      <c r="G18" s="45" t="s">
        <v>8</v>
      </c>
      <c r="H18" s="41" t="s">
        <v>5</v>
      </c>
      <c r="I18" s="44" t="s">
        <v>3</v>
      </c>
      <c r="J18" s="41" t="s">
        <v>6</v>
      </c>
      <c r="K18" s="44" t="s">
        <v>3</v>
      </c>
      <c r="L18" s="41" t="s">
        <v>7</v>
      </c>
      <c r="M18" s="44" t="s">
        <v>3</v>
      </c>
      <c r="N18" s="74"/>
      <c r="O18" s="75"/>
      <c r="P18" s="46"/>
      <c r="Q18" s="47"/>
      <c r="R18" s="46"/>
      <c r="S18" s="46"/>
      <c r="T18" s="46"/>
    </row>
    <row r="19" spans="1:17" ht="17.25" customHeight="1" thickTop="1">
      <c r="A19" s="48">
        <v>1</v>
      </c>
      <c r="B19" s="80"/>
      <c r="C19" s="81"/>
      <c r="D19" s="82"/>
      <c r="E19" s="83"/>
      <c r="F19" s="84"/>
      <c r="G19" s="85"/>
      <c r="H19" s="80"/>
      <c r="I19" s="103"/>
      <c r="J19" s="80"/>
      <c r="K19" s="103"/>
      <c r="L19" s="80"/>
      <c r="M19" s="103"/>
      <c r="N19" s="76">
        <f>IF(F19="","",$K$11&amp;F19)</f>
      </c>
      <c r="O19" s="69">
        <f>IF(H19="","",INDEX('名前'!$T$4:$T$57,MATCH(H19,'名前'!$S$4:$S$57,0)))</f>
      </c>
      <c r="P19" s="69">
        <f>IF(J19="","",INDEX('名前'!$T$4:$T$57,MATCH(J19,'名前'!$S$4:$S$57,0)))</f>
      </c>
      <c r="Q19" s="69">
        <f>IF(L19="","",INDEX('名前'!$T$4:$T$57,MATCH(L19,'名前'!$S$4:$S$57,0)))</f>
      </c>
    </row>
    <row r="20" spans="1:17" ht="17.25" customHeight="1">
      <c r="A20" s="49">
        <v>2</v>
      </c>
      <c r="B20" s="86"/>
      <c r="C20" s="87"/>
      <c r="D20" s="88"/>
      <c r="E20" s="89"/>
      <c r="F20" s="84"/>
      <c r="G20" s="85"/>
      <c r="H20" s="80"/>
      <c r="I20" s="103"/>
      <c r="J20" s="80"/>
      <c r="K20" s="103"/>
      <c r="L20" s="80"/>
      <c r="M20" s="103"/>
      <c r="N20" s="76">
        <f aca="true" t="shared" si="0" ref="N20:N83">IF(F20="","",$K$11&amp;F20)</f>
      </c>
      <c r="P20" s="69"/>
      <c r="Q20" s="69"/>
    </row>
    <row r="21" spans="1:17" ht="17.25" customHeight="1">
      <c r="A21" s="49">
        <v>3</v>
      </c>
      <c r="B21" s="86"/>
      <c r="C21" s="87"/>
      <c r="D21" s="88"/>
      <c r="E21" s="89"/>
      <c r="F21" s="84"/>
      <c r="G21" s="85"/>
      <c r="H21" s="80"/>
      <c r="I21" s="103"/>
      <c r="J21" s="80"/>
      <c r="K21" s="103"/>
      <c r="L21" s="80"/>
      <c r="M21" s="103"/>
      <c r="N21" s="76">
        <f t="shared" si="0"/>
      </c>
      <c r="P21" s="69"/>
      <c r="Q21" s="69"/>
    </row>
    <row r="22" spans="1:17" ht="17.25" customHeight="1">
      <c r="A22" s="49">
        <v>4</v>
      </c>
      <c r="B22" s="86"/>
      <c r="C22" s="87"/>
      <c r="D22" s="88"/>
      <c r="E22" s="89"/>
      <c r="F22" s="84"/>
      <c r="G22" s="85"/>
      <c r="H22" s="80"/>
      <c r="I22" s="103"/>
      <c r="J22" s="80"/>
      <c r="K22" s="103"/>
      <c r="L22" s="80"/>
      <c r="M22" s="103"/>
      <c r="N22" s="76">
        <f t="shared" si="0"/>
      </c>
      <c r="P22" s="69"/>
      <c r="Q22" s="69"/>
    </row>
    <row r="23" spans="1:17" ht="17.25" customHeight="1">
      <c r="A23" s="49">
        <v>5</v>
      </c>
      <c r="B23" s="86"/>
      <c r="C23" s="87"/>
      <c r="D23" s="88"/>
      <c r="E23" s="89"/>
      <c r="F23" s="84"/>
      <c r="G23" s="85"/>
      <c r="H23" s="80"/>
      <c r="I23" s="103"/>
      <c r="J23" s="80"/>
      <c r="K23" s="103"/>
      <c r="L23" s="80"/>
      <c r="M23" s="103"/>
      <c r="N23" s="76">
        <f t="shared" si="0"/>
      </c>
      <c r="P23" s="69"/>
      <c r="Q23" s="69"/>
    </row>
    <row r="24" spans="1:17" ht="17.25" customHeight="1">
      <c r="A24" s="49">
        <v>6</v>
      </c>
      <c r="B24" s="86"/>
      <c r="C24" s="87"/>
      <c r="D24" s="88"/>
      <c r="E24" s="89"/>
      <c r="F24" s="84"/>
      <c r="G24" s="85"/>
      <c r="H24" s="80"/>
      <c r="I24" s="103"/>
      <c r="J24" s="80"/>
      <c r="K24" s="103"/>
      <c r="L24" s="80"/>
      <c r="M24" s="103"/>
      <c r="N24" s="76">
        <f t="shared" si="0"/>
      </c>
      <c r="P24" s="69"/>
      <c r="Q24" s="69"/>
    </row>
    <row r="25" spans="1:17" ht="17.25" customHeight="1">
      <c r="A25" s="49">
        <v>7</v>
      </c>
      <c r="B25" s="86"/>
      <c r="C25" s="87"/>
      <c r="D25" s="88"/>
      <c r="E25" s="89"/>
      <c r="F25" s="84"/>
      <c r="G25" s="85"/>
      <c r="H25" s="80"/>
      <c r="I25" s="103"/>
      <c r="J25" s="80"/>
      <c r="K25" s="103"/>
      <c r="L25" s="80"/>
      <c r="M25" s="103"/>
      <c r="N25" s="76">
        <f t="shared" si="0"/>
      </c>
      <c r="P25" s="69"/>
      <c r="Q25" s="69"/>
    </row>
    <row r="26" spans="1:17" ht="17.25" customHeight="1">
      <c r="A26" s="49">
        <v>8</v>
      </c>
      <c r="B26" s="86"/>
      <c r="C26" s="87"/>
      <c r="D26" s="88"/>
      <c r="E26" s="89"/>
      <c r="F26" s="84"/>
      <c r="G26" s="85"/>
      <c r="H26" s="80"/>
      <c r="I26" s="103"/>
      <c r="J26" s="80"/>
      <c r="K26" s="103"/>
      <c r="L26" s="80"/>
      <c r="M26" s="103"/>
      <c r="N26" s="76">
        <f t="shared" si="0"/>
      </c>
      <c r="P26" s="69"/>
      <c r="Q26" s="69"/>
    </row>
    <row r="27" spans="1:17" ht="17.25" customHeight="1">
      <c r="A27" s="49">
        <v>9</v>
      </c>
      <c r="B27" s="86"/>
      <c r="C27" s="87"/>
      <c r="D27" s="88"/>
      <c r="E27" s="89"/>
      <c r="F27" s="84"/>
      <c r="G27" s="85"/>
      <c r="H27" s="80"/>
      <c r="I27" s="103"/>
      <c r="J27" s="80"/>
      <c r="K27" s="103"/>
      <c r="L27" s="80"/>
      <c r="M27" s="103"/>
      <c r="N27" s="76">
        <f t="shared" si="0"/>
      </c>
      <c r="P27" s="69"/>
      <c r="Q27" s="69"/>
    </row>
    <row r="28" spans="1:17" ht="17.25" customHeight="1">
      <c r="A28" s="49">
        <v>10</v>
      </c>
      <c r="B28" s="86"/>
      <c r="C28" s="87"/>
      <c r="D28" s="88"/>
      <c r="E28" s="89"/>
      <c r="F28" s="84"/>
      <c r="G28" s="85"/>
      <c r="H28" s="80"/>
      <c r="I28" s="103"/>
      <c r="J28" s="80"/>
      <c r="K28" s="103"/>
      <c r="L28" s="80"/>
      <c r="M28" s="103"/>
      <c r="N28" s="76">
        <f t="shared" si="0"/>
      </c>
      <c r="P28" s="69"/>
      <c r="Q28" s="69"/>
    </row>
    <row r="29" spans="1:17" ht="17.25" customHeight="1">
      <c r="A29" s="49">
        <v>11</v>
      </c>
      <c r="B29" s="86"/>
      <c r="C29" s="87"/>
      <c r="D29" s="88"/>
      <c r="E29" s="89"/>
      <c r="F29" s="84"/>
      <c r="G29" s="85"/>
      <c r="H29" s="80"/>
      <c r="I29" s="103"/>
      <c r="J29" s="80"/>
      <c r="K29" s="103"/>
      <c r="L29" s="80"/>
      <c r="M29" s="103"/>
      <c r="N29" s="76">
        <f t="shared" si="0"/>
      </c>
      <c r="P29" s="69"/>
      <c r="Q29" s="69"/>
    </row>
    <row r="30" spans="1:17" ht="17.25" customHeight="1">
      <c r="A30" s="49">
        <v>12</v>
      </c>
      <c r="B30" s="86"/>
      <c r="C30" s="87"/>
      <c r="D30" s="88"/>
      <c r="E30" s="89"/>
      <c r="F30" s="84"/>
      <c r="G30" s="85"/>
      <c r="H30" s="80"/>
      <c r="I30" s="103"/>
      <c r="J30" s="80"/>
      <c r="K30" s="103"/>
      <c r="L30" s="80"/>
      <c r="M30" s="103"/>
      <c r="N30" s="76">
        <f t="shared" si="0"/>
      </c>
      <c r="P30" s="69"/>
      <c r="Q30" s="69"/>
    </row>
    <row r="31" spans="1:17" ht="17.25" customHeight="1">
      <c r="A31" s="49">
        <v>13</v>
      </c>
      <c r="B31" s="86"/>
      <c r="C31" s="87"/>
      <c r="D31" s="88"/>
      <c r="E31" s="89"/>
      <c r="F31" s="84"/>
      <c r="G31" s="85"/>
      <c r="H31" s="80"/>
      <c r="I31" s="103"/>
      <c r="J31" s="80"/>
      <c r="K31" s="103"/>
      <c r="L31" s="80"/>
      <c r="M31" s="103"/>
      <c r="N31" s="76">
        <f t="shared" si="0"/>
      </c>
      <c r="P31" s="69"/>
      <c r="Q31" s="69"/>
    </row>
    <row r="32" spans="1:17" ht="17.25" customHeight="1">
      <c r="A32" s="49">
        <v>14</v>
      </c>
      <c r="B32" s="86"/>
      <c r="C32" s="87"/>
      <c r="D32" s="88"/>
      <c r="E32" s="89"/>
      <c r="F32" s="84"/>
      <c r="G32" s="85"/>
      <c r="H32" s="80"/>
      <c r="I32" s="103"/>
      <c r="J32" s="80"/>
      <c r="K32" s="103"/>
      <c r="L32" s="80"/>
      <c r="M32" s="103"/>
      <c r="N32" s="76">
        <f t="shared" si="0"/>
      </c>
      <c r="P32" s="69"/>
      <c r="Q32" s="69"/>
    </row>
    <row r="33" spans="1:17" ht="17.25" customHeight="1">
      <c r="A33" s="49">
        <v>15</v>
      </c>
      <c r="B33" s="86"/>
      <c r="C33" s="87"/>
      <c r="D33" s="88"/>
      <c r="E33" s="89"/>
      <c r="F33" s="84"/>
      <c r="G33" s="85"/>
      <c r="H33" s="80"/>
      <c r="I33" s="103"/>
      <c r="J33" s="80"/>
      <c r="K33" s="103"/>
      <c r="L33" s="80"/>
      <c r="M33" s="103"/>
      <c r="N33" s="76">
        <f t="shared" si="0"/>
      </c>
      <c r="P33" s="69"/>
      <c r="Q33" s="69"/>
    </row>
    <row r="34" spans="1:17" ht="17.25" customHeight="1">
      <c r="A34" s="49">
        <v>16</v>
      </c>
      <c r="B34" s="86"/>
      <c r="C34" s="87"/>
      <c r="D34" s="88"/>
      <c r="E34" s="89"/>
      <c r="F34" s="84"/>
      <c r="G34" s="85"/>
      <c r="H34" s="80"/>
      <c r="I34" s="103"/>
      <c r="J34" s="80"/>
      <c r="K34" s="103"/>
      <c r="L34" s="80"/>
      <c r="M34" s="103"/>
      <c r="N34" s="76">
        <f t="shared" si="0"/>
      </c>
      <c r="P34" s="69"/>
      <c r="Q34" s="69"/>
    </row>
    <row r="35" spans="1:17" ht="17.25" customHeight="1">
      <c r="A35" s="49">
        <v>17</v>
      </c>
      <c r="B35" s="86"/>
      <c r="C35" s="87"/>
      <c r="D35" s="88"/>
      <c r="E35" s="89"/>
      <c r="F35" s="84"/>
      <c r="G35" s="85"/>
      <c r="H35" s="80"/>
      <c r="I35" s="103"/>
      <c r="J35" s="80"/>
      <c r="K35" s="103"/>
      <c r="L35" s="80"/>
      <c r="M35" s="103"/>
      <c r="N35" s="76">
        <f t="shared" si="0"/>
      </c>
      <c r="P35" s="69"/>
      <c r="Q35" s="69"/>
    </row>
    <row r="36" spans="1:17" ht="17.25" customHeight="1">
      <c r="A36" s="49">
        <v>18</v>
      </c>
      <c r="B36" s="86"/>
      <c r="C36" s="87"/>
      <c r="D36" s="88"/>
      <c r="E36" s="89"/>
      <c r="F36" s="84"/>
      <c r="G36" s="85"/>
      <c r="H36" s="80"/>
      <c r="I36" s="103"/>
      <c r="J36" s="80"/>
      <c r="K36" s="103"/>
      <c r="L36" s="80"/>
      <c r="M36" s="103"/>
      <c r="N36" s="76">
        <f t="shared" si="0"/>
      </c>
      <c r="P36" s="69"/>
      <c r="Q36" s="69"/>
    </row>
    <row r="37" spans="1:17" ht="17.25" customHeight="1">
      <c r="A37" s="49">
        <v>19</v>
      </c>
      <c r="B37" s="86"/>
      <c r="C37" s="87"/>
      <c r="D37" s="88"/>
      <c r="E37" s="89"/>
      <c r="F37" s="84"/>
      <c r="G37" s="85"/>
      <c r="H37" s="80"/>
      <c r="I37" s="103"/>
      <c r="J37" s="80"/>
      <c r="K37" s="103"/>
      <c r="L37" s="80"/>
      <c r="M37" s="103"/>
      <c r="N37" s="76">
        <f t="shared" si="0"/>
      </c>
      <c r="P37" s="69"/>
      <c r="Q37" s="69"/>
    </row>
    <row r="38" spans="1:17" ht="17.25" customHeight="1">
      <c r="A38" s="49">
        <v>20</v>
      </c>
      <c r="B38" s="86"/>
      <c r="C38" s="87"/>
      <c r="D38" s="88"/>
      <c r="E38" s="89"/>
      <c r="F38" s="84"/>
      <c r="G38" s="85"/>
      <c r="H38" s="80"/>
      <c r="I38" s="103"/>
      <c r="J38" s="80"/>
      <c r="K38" s="103"/>
      <c r="L38" s="80"/>
      <c r="M38" s="103"/>
      <c r="N38" s="76">
        <f t="shared" si="0"/>
      </c>
      <c r="P38" s="69"/>
      <c r="Q38" s="69"/>
    </row>
    <row r="39" spans="1:17" ht="17.25" customHeight="1">
      <c r="A39" s="49">
        <v>21</v>
      </c>
      <c r="B39" s="86"/>
      <c r="C39" s="87"/>
      <c r="D39" s="88"/>
      <c r="E39" s="89"/>
      <c r="F39" s="84"/>
      <c r="G39" s="85"/>
      <c r="H39" s="80"/>
      <c r="I39" s="103"/>
      <c r="J39" s="80"/>
      <c r="K39" s="103"/>
      <c r="L39" s="80"/>
      <c r="M39" s="103"/>
      <c r="N39" s="76">
        <f t="shared" si="0"/>
      </c>
      <c r="P39" s="69"/>
      <c r="Q39" s="69"/>
    </row>
    <row r="40" spans="1:17" ht="17.25" customHeight="1">
      <c r="A40" s="49">
        <v>22</v>
      </c>
      <c r="B40" s="86"/>
      <c r="C40" s="87"/>
      <c r="D40" s="88"/>
      <c r="E40" s="89"/>
      <c r="F40" s="84"/>
      <c r="G40" s="85"/>
      <c r="H40" s="80"/>
      <c r="I40" s="103"/>
      <c r="J40" s="80"/>
      <c r="K40" s="103"/>
      <c r="L40" s="80"/>
      <c r="M40" s="103"/>
      <c r="N40" s="76">
        <f t="shared" si="0"/>
      </c>
      <c r="P40" s="69"/>
      <c r="Q40" s="69"/>
    </row>
    <row r="41" spans="1:17" ht="17.25" customHeight="1">
      <c r="A41" s="49">
        <v>23</v>
      </c>
      <c r="B41" s="86"/>
      <c r="C41" s="87"/>
      <c r="D41" s="88"/>
      <c r="E41" s="89"/>
      <c r="F41" s="84"/>
      <c r="G41" s="85"/>
      <c r="H41" s="80"/>
      <c r="I41" s="103"/>
      <c r="J41" s="80"/>
      <c r="K41" s="103"/>
      <c r="L41" s="80"/>
      <c r="M41" s="103"/>
      <c r="N41" s="76">
        <f t="shared" si="0"/>
      </c>
      <c r="P41" s="69"/>
      <c r="Q41" s="69"/>
    </row>
    <row r="42" spans="1:17" ht="17.25" customHeight="1">
      <c r="A42" s="49">
        <v>24</v>
      </c>
      <c r="B42" s="86"/>
      <c r="C42" s="87"/>
      <c r="D42" s="88"/>
      <c r="E42" s="89"/>
      <c r="F42" s="84"/>
      <c r="G42" s="85"/>
      <c r="H42" s="80"/>
      <c r="I42" s="103"/>
      <c r="J42" s="80"/>
      <c r="K42" s="103"/>
      <c r="L42" s="80"/>
      <c r="M42" s="103"/>
      <c r="N42" s="76">
        <f t="shared" si="0"/>
      </c>
      <c r="P42" s="69"/>
      <c r="Q42" s="69"/>
    </row>
    <row r="43" spans="1:17" ht="17.25" customHeight="1">
      <c r="A43" s="49">
        <v>25</v>
      </c>
      <c r="B43" s="86"/>
      <c r="C43" s="87"/>
      <c r="D43" s="88"/>
      <c r="E43" s="89"/>
      <c r="F43" s="84"/>
      <c r="G43" s="85"/>
      <c r="H43" s="80"/>
      <c r="I43" s="103"/>
      <c r="J43" s="80"/>
      <c r="K43" s="103"/>
      <c r="L43" s="80"/>
      <c r="M43" s="103"/>
      <c r="N43" s="76">
        <f t="shared" si="0"/>
      </c>
      <c r="P43" s="69"/>
      <c r="Q43" s="69"/>
    </row>
    <row r="44" spans="1:17" ht="17.25" customHeight="1">
      <c r="A44" s="49">
        <v>26</v>
      </c>
      <c r="B44" s="86"/>
      <c r="C44" s="87"/>
      <c r="D44" s="88"/>
      <c r="E44" s="89"/>
      <c r="F44" s="84"/>
      <c r="G44" s="85"/>
      <c r="H44" s="80"/>
      <c r="I44" s="103"/>
      <c r="J44" s="80"/>
      <c r="K44" s="103"/>
      <c r="L44" s="80"/>
      <c r="M44" s="103"/>
      <c r="N44" s="76">
        <f t="shared" si="0"/>
      </c>
      <c r="P44" s="69"/>
      <c r="Q44" s="69"/>
    </row>
    <row r="45" spans="1:17" ht="17.25" customHeight="1">
      <c r="A45" s="49">
        <v>27</v>
      </c>
      <c r="B45" s="86"/>
      <c r="C45" s="87"/>
      <c r="D45" s="88"/>
      <c r="E45" s="89"/>
      <c r="F45" s="84"/>
      <c r="G45" s="85"/>
      <c r="H45" s="80"/>
      <c r="I45" s="103"/>
      <c r="J45" s="80"/>
      <c r="K45" s="103"/>
      <c r="L45" s="80"/>
      <c r="M45" s="103"/>
      <c r="N45" s="76">
        <f t="shared" si="0"/>
      </c>
      <c r="P45" s="69"/>
      <c r="Q45" s="69"/>
    </row>
    <row r="46" spans="1:17" ht="17.25" customHeight="1">
      <c r="A46" s="49">
        <v>28</v>
      </c>
      <c r="B46" s="86"/>
      <c r="C46" s="87"/>
      <c r="D46" s="88"/>
      <c r="E46" s="89"/>
      <c r="F46" s="84"/>
      <c r="G46" s="85"/>
      <c r="H46" s="80"/>
      <c r="I46" s="103"/>
      <c r="J46" s="80"/>
      <c r="K46" s="103"/>
      <c r="L46" s="80"/>
      <c r="M46" s="103"/>
      <c r="N46" s="76">
        <f t="shared" si="0"/>
      </c>
      <c r="P46" s="69"/>
      <c r="Q46" s="69"/>
    </row>
    <row r="47" spans="1:17" ht="17.25" customHeight="1">
      <c r="A47" s="49">
        <v>29</v>
      </c>
      <c r="B47" s="86"/>
      <c r="C47" s="87"/>
      <c r="D47" s="88"/>
      <c r="E47" s="89"/>
      <c r="F47" s="84"/>
      <c r="G47" s="85"/>
      <c r="H47" s="80"/>
      <c r="I47" s="103"/>
      <c r="J47" s="80"/>
      <c r="K47" s="103"/>
      <c r="L47" s="80"/>
      <c r="M47" s="103"/>
      <c r="N47" s="76">
        <f t="shared" si="0"/>
      </c>
      <c r="P47" s="69"/>
      <c r="Q47" s="69"/>
    </row>
    <row r="48" spans="1:17" ht="17.25" customHeight="1">
      <c r="A48" s="49">
        <v>30</v>
      </c>
      <c r="B48" s="86"/>
      <c r="C48" s="87"/>
      <c r="D48" s="88"/>
      <c r="E48" s="89"/>
      <c r="F48" s="84"/>
      <c r="G48" s="85"/>
      <c r="H48" s="80"/>
      <c r="I48" s="103"/>
      <c r="J48" s="80"/>
      <c r="K48" s="103"/>
      <c r="L48" s="80"/>
      <c r="M48" s="103"/>
      <c r="N48" s="76">
        <f t="shared" si="0"/>
      </c>
      <c r="P48" s="69"/>
      <c r="Q48" s="69"/>
    </row>
    <row r="49" spans="1:17" ht="17.25" customHeight="1">
      <c r="A49" s="49">
        <v>31</v>
      </c>
      <c r="B49" s="86"/>
      <c r="C49" s="87"/>
      <c r="D49" s="88"/>
      <c r="E49" s="89"/>
      <c r="F49" s="84"/>
      <c r="G49" s="85"/>
      <c r="H49" s="80"/>
      <c r="I49" s="103"/>
      <c r="J49" s="80"/>
      <c r="K49" s="103"/>
      <c r="L49" s="80"/>
      <c r="M49" s="103"/>
      <c r="N49" s="76">
        <f t="shared" si="0"/>
      </c>
      <c r="P49" s="69"/>
      <c r="Q49" s="69"/>
    </row>
    <row r="50" spans="1:17" ht="17.25" customHeight="1">
      <c r="A50" s="49">
        <v>32</v>
      </c>
      <c r="B50" s="86"/>
      <c r="C50" s="87"/>
      <c r="D50" s="88"/>
      <c r="E50" s="89"/>
      <c r="F50" s="84"/>
      <c r="G50" s="85"/>
      <c r="H50" s="80"/>
      <c r="I50" s="103"/>
      <c r="J50" s="80"/>
      <c r="K50" s="103"/>
      <c r="L50" s="80"/>
      <c r="M50" s="103"/>
      <c r="N50" s="76">
        <f t="shared" si="0"/>
      </c>
      <c r="P50" s="69"/>
      <c r="Q50" s="69"/>
    </row>
    <row r="51" spans="1:17" ht="17.25" customHeight="1">
      <c r="A51" s="49">
        <v>33</v>
      </c>
      <c r="B51" s="86"/>
      <c r="C51" s="87"/>
      <c r="D51" s="88"/>
      <c r="E51" s="89"/>
      <c r="F51" s="84"/>
      <c r="G51" s="85"/>
      <c r="H51" s="80"/>
      <c r="I51" s="103"/>
      <c r="J51" s="80"/>
      <c r="K51" s="103"/>
      <c r="L51" s="80"/>
      <c r="M51" s="103"/>
      <c r="N51" s="76">
        <f t="shared" si="0"/>
      </c>
      <c r="P51" s="69"/>
      <c r="Q51" s="69"/>
    </row>
    <row r="52" spans="1:17" ht="17.25" customHeight="1">
      <c r="A52" s="49">
        <v>34</v>
      </c>
      <c r="B52" s="86"/>
      <c r="C52" s="87"/>
      <c r="D52" s="88"/>
      <c r="E52" s="89"/>
      <c r="F52" s="84"/>
      <c r="G52" s="85"/>
      <c r="H52" s="80"/>
      <c r="I52" s="103"/>
      <c r="J52" s="80"/>
      <c r="K52" s="103"/>
      <c r="L52" s="80"/>
      <c r="M52" s="103"/>
      <c r="N52" s="76">
        <f t="shared" si="0"/>
      </c>
      <c r="P52" s="69"/>
      <c r="Q52" s="69"/>
    </row>
    <row r="53" spans="1:17" ht="17.25" customHeight="1">
      <c r="A53" s="49">
        <v>35</v>
      </c>
      <c r="B53" s="86"/>
      <c r="C53" s="87"/>
      <c r="D53" s="88"/>
      <c r="E53" s="89"/>
      <c r="F53" s="84"/>
      <c r="G53" s="85"/>
      <c r="H53" s="80"/>
      <c r="I53" s="103"/>
      <c r="J53" s="80"/>
      <c r="K53" s="103"/>
      <c r="L53" s="80"/>
      <c r="M53" s="103"/>
      <c r="N53" s="76">
        <f t="shared" si="0"/>
      </c>
      <c r="P53" s="69"/>
      <c r="Q53" s="69"/>
    </row>
    <row r="54" spans="1:17" ht="17.25" customHeight="1">
      <c r="A54" s="49">
        <v>36</v>
      </c>
      <c r="B54" s="86"/>
      <c r="C54" s="87"/>
      <c r="D54" s="88"/>
      <c r="E54" s="89"/>
      <c r="F54" s="84"/>
      <c r="G54" s="85"/>
      <c r="H54" s="80"/>
      <c r="I54" s="103"/>
      <c r="J54" s="80"/>
      <c r="K54" s="103"/>
      <c r="L54" s="80"/>
      <c r="M54" s="103"/>
      <c r="N54" s="76">
        <f t="shared" si="0"/>
      </c>
      <c r="P54" s="69"/>
      <c r="Q54" s="69"/>
    </row>
    <row r="55" spans="1:17" ht="17.25" customHeight="1">
      <c r="A55" s="49">
        <v>37</v>
      </c>
      <c r="B55" s="86"/>
      <c r="C55" s="87"/>
      <c r="D55" s="88"/>
      <c r="E55" s="89"/>
      <c r="F55" s="84"/>
      <c r="G55" s="85"/>
      <c r="H55" s="80"/>
      <c r="I55" s="103"/>
      <c r="J55" s="80"/>
      <c r="K55" s="103"/>
      <c r="L55" s="80"/>
      <c r="M55" s="103"/>
      <c r="N55" s="76">
        <f t="shared" si="0"/>
      </c>
      <c r="P55" s="69"/>
      <c r="Q55" s="69"/>
    </row>
    <row r="56" spans="1:17" ht="17.25" customHeight="1">
      <c r="A56" s="49">
        <v>38</v>
      </c>
      <c r="B56" s="86"/>
      <c r="C56" s="87"/>
      <c r="D56" s="88"/>
      <c r="E56" s="89"/>
      <c r="F56" s="84"/>
      <c r="G56" s="85"/>
      <c r="H56" s="80"/>
      <c r="I56" s="103"/>
      <c r="J56" s="80"/>
      <c r="K56" s="103"/>
      <c r="L56" s="80"/>
      <c r="M56" s="103"/>
      <c r="N56" s="76">
        <f t="shared" si="0"/>
      </c>
      <c r="P56" s="69"/>
      <c r="Q56" s="69"/>
    </row>
    <row r="57" spans="1:17" ht="17.25" customHeight="1">
      <c r="A57" s="49">
        <v>39</v>
      </c>
      <c r="B57" s="86"/>
      <c r="C57" s="87"/>
      <c r="D57" s="88"/>
      <c r="E57" s="89"/>
      <c r="F57" s="84"/>
      <c r="G57" s="85"/>
      <c r="H57" s="80"/>
      <c r="I57" s="103"/>
      <c r="J57" s="80"/>
      <c r="K57" s="103"/>
      <c r="L57" s="80"/>
      <c r="M57" s="103"/>
      <c r="N57" s="76">
        <f t="shared" si="0"/>
      </c>
      <c r="P57" s="69"/>
      <c r="Q57" s="69"/>
    </row>
    <row r="58" spans="1:17" ht="17.25" customHeight="1">
      <c r="A58" s="49">
        <v>40</v>
      </c>
      <c r="B58" s="86"/>
      <c r="C58" s="87"/>
      <c r="D58" s="88"/>
      <c r="E58" s="89"/>
      <c r="F58" s="84"/>
      <c r="G58" s="85"/>
      <c r="H58" s="80"/>
      <c r="I58" s="103"/>
      <c r="J58" s="80"/>
      <c r="K58" s="103"/>
      <c r="L58" s="80"/>
      <c r="M58" s="103"/>
      <c r="N58" s="76">
        <f t="shared" si="0"/>
      </c>
      <c r="P58" s="69"/>
      <c r="Q58" s="69"/>
    </row>
    <row r="59" spans="1:17" ht="17.25" customHeight="1">
      <c r="A59" s="49">
        <v>41</v>
      </c>
      <c r="B59" s="86"/>
      <c r="C59" s="87"/>
      <c r="D59" s="88"/>
      <c r="E59" s="89"/>
      <c r="F59" s="84"/>
      <c r="G59" s="85"/>
      <c r="H59" s="80"/>
      <c r="I59" s="103"/>
      <c r="J59" s="80"/>
      <c r="K59" s="103"/>
      <c r="L59" s="80"/>
      <c r="M59" s="103"/>
      <c r="N59" s="76">
        <f t="shared" si="0"/>
      </c>
      <c r="P59" s="69"/>
      <c r="Q59" s="69"/>
    </row>
    <row r="60" spans="1:17" ht="17.25" customHeight="1">
      <c r="A60" s="49">
        <v>42</v>
      </c>
      <c r="B60" s="86"/>
      <c r="C60" s="87"/>
      <c r="D60" s="88"/>
      <c r="E60" s="89"/>
      <c r="F60" s="84"/>
      <c r="G60" s="85"/>
      <c r="H60" s="80"/>
      <c r="I60" s="103"/>
      <c r="J60" s="80"/>
      <c r="K60" s="103"/>
      <c r="L60" s="80"/>
      <c r="M60" s="103"/>
      <c r="N60" s="76">
        <f t="shared" si="0"/>
      </c>
      <c r="P60" s="69"/>
      <c r="Q60" s="69"/>
    </row>
    <row r="61" spans="1:17" ht="17.25" customHeight="1">
      <c r="A61" s="49">
        <v>43</v>
      </c>
      <c r="B61" s="86"/>
      <c r="C61" s="87"/>
      <c r="D61" s="88"/>
      <c r="E61" s="89"/>
      <c r="F61" s="84"/>
      <c r="G61" s="85"/>
      <c r="H61" s="80"/>
      <c r="I61" s="103"/>
      <c r="J61" s="80"/>
      <c r="K61" s="103"/>
      <c r="L61" s="80"/>
      <c r="M61" s="103"/>
      <c r="N61" s="76">
        <f t="shared" si="0"/>
      </c>
      <c r="P61" s="69"/>
      <c r="Q61" s="69"/>
    </row>
    <row r="62" spans="1:17" ht="17.25" customHeight="1">
      <c r="A62" s="49">
        <v>44</v>
      </c>
      <c r="B62" s="86"/>
      <c r="C62" s="87"/>
      <c r="D62" s="88"/>
      <c r="E62" s="89"/>
      <c r="F62" s="84"/>
      <c r="G62" s="85"/>
      <c r="H62" s="80"/>
      <c r="I62" s="103"/>
      <c r="J62" s="80"/>
      <c r="K62" s="103"/>
      <c r="L62" s="80"/>
      <c r="M62" s="103"/>
      <c r="N62" s="76">
        <f t="shared" si="0"/>
      </c>
      <c r="P62" s="69"/>
      <c r="Q62" s="69"/>
    </row>
    <row r="63" spans="1:17" ht="17.25" customHeight="1">
      <c r="A63" s="49">
        <v>45</v>
      </c>
      <c r="B63" s="86"/>
      <c r="C63" s="87"/>
      <c r="D63" s="88"/>
      <c r="E63" s="89"/>
      <c r="F63" s="84"/>
      <c r="G63" s="85"/>
      <c r="H63" s="80"/>
      <c r="I63" s="103"/>
      <c r="J63" s="80"/>
      <c r="K63" s="103"/>
      <c r="L63" s="80"/>
      <c r="M63" s="103"/>
      <c r="N63" s="76">
        <f t="shared" si="0"/>
      </c>
      <c r="P63" s="69"/>
      <c r="Q63" s="69"/>
    </row>
    <row r="64" spans="1:17" ht="17.25" customHeight="1">
      <c r="A64" s="49">
        <v>46</v>
      </c>
      <c r="B64" s="86"/>
      <c r="C64" s="87"/>
      <c r="D64" s="88"/>
      <c r="E64" s="89"/>
      <c r="F64" s="84"/>
      <c r="G64" s="85"/>
      <c r="H64" s="80"/>
      <c r="I64" s="103"/>
      <c r="J64" s="80"/>
      <c r="K64" s="103"/>
      <c r="L64" s="80"/>
      <c r="M64" s="103"/>
      <c r="N64" s="76">
        <f t="shared" si="0"/>
      </c>
      <c r="P64" s="69"/>
      <c r="Q64" s="69"/>
    </row>
    <row r="65" spans="1:17" ht="17.25" customHeight="1">
      <c r="A65" s="49">
        <v>47</v>
      </c>
      <c r="B65" s="86"/>
      <c r="C65" s="87"/>
      <c r="D65" s="88"/>
      <c r="E65" s="89"/>
      <c r="F65" s="84"/>
      <c r="G65" s="85"/>
      <c r="H65" s="80"/>
      <c r="I65" s="103"/>
      <c r="J65" s="80"/>
      <c r="K65" s="103"/>
      <c r="L65" s="80"/>
      <c r="M65" s="103"/>
      <c r="N65" s="76">
        <f t="shared" si="0"/>
      </c>
      <c r="P65" s="69"/>
      <c r="Q65" s="69"/>
    </row>
    <row r="66" spans="1:17" ht="17.25" customHeight="1">
      <c r="A66" s="49">
        <v>48</v>
      </c>
      <c r="B66" s="86"/>
      <c r="C66" s="87"/>
      <c r="D66" s="88"/>
      <c r="E66" s="89"/>
      <c r="F66" s="84"/>
      <c r="G66" s="85"/>
      <c r="H66" s="80"/>
      <c r="I66" s="103"/>
      <c r="J66" s="80"/>
      <c r="K66" s="103"/>
      <c r="L66" s="80"/>
      <c r="M66" s="103"/>
      <c r="N66" s="76">
        <f t="shared" si="0"/>
      </c>
      <c r="P66" s="69"/>
      <c r="Q66" s="69"/>
    </row>
    <row r="67" spans="1:17" ht="17.25" customHeight="1">
      <c r="A67" s="49">
        <v>49</v>
      </c>
      <c r="B67" s="86"/>
      <c r="C67" s="87"/>
      <c r="D67" s="88"/>
      <c r="E67" s="89"/>
      <c r="F67" s="84"/>
      <c r="G67" s="85"/>
      <c r="H67" s="80"/>
      <c r="I67" s="103"/>
      <c r="J67" s="80"/>
      <c r="K67" s="103"/>
      <c r="L67" s="80"/>
      <c r="M67" s="103"/>
      <c r="N67" s="76">
        <f t="shared" si="0"/>
      </c>
      <c r="P67" s="69"/>
      <c r="Q67" s="69"/>
    </row>
    <row r="68" spans="1:17" ht="17.25" customHeight="1">
      <c r="A68" s="49">
        <v>50</v>
      </c>
      <c r="B68" s="86"/>
      <c r="C68" s="87"/>
      <c r="D68" s="88"/>
      <c r="E68" s="89"/>
      <c r="F68" s="84"/>
      <c r="G68" s="85"/>
      <c r="H68" s="80"/>
      <c r="I68" s="103"/>
      <c r="J68" s="80"/>
      <c r="K68" s="103"/>
      <c r="L68" s="80"/>
      <c r="M68" s="103"/>
      <c r="N68" s="76">
        <f t="shared" si="0"/>
      </c>
      <c r="P68" s="69"/>
      <c r="Q68" s="69"/>
    </row>
    <row r="69" spans="1:17" ht="17.25" customHeight="1">
      <c r="A69" s="49">
        <v>51</v>
      </c>
      <c r="B69" s="86"/>
      <c r="C69" s="87"/>
      <c r="D69" s="88"/>
      <c r="E69" s="89"/>
      <c r="F69" s="84"/>
      <c r="G69" s="85"/>
      <c r="H69" s="80"/>
      <c r="I69" s="103"/>
      <c r="J69" s="80"/>
      <c r="K69" s="103"/>
      <c r="L69" s="80"/>
      <c r="M69" s="103"/>
      <c r="N69" s="76">
        <f t="shared" si="0"/>
      </c>
      <c r="P69" s="69"/>
      <c r="Q69" s="69"/>
    </row>
    <row r="70" spans="1:17" ht="17.25" customHeight="1">
      <c r="A70" s="49">
        <v>52</v>
      </c>
      <c r="B70" s="86"/>
      <c r="C70" s="87"/>
      <c r="D70" s="88"/>
      <c r="E70" s="89"/>
      <c r="F70" s="84"/>
      <c r="G70" s="85"/>
      <c r="H70" s="80"/>
      <c r="I70" s="103"/>
      <c r="J70" s="80"/>
      <c r="K70" s="103"/>
      <c r="L70" s="80"/>
      <c r="M70" s="103"/>
      <c r="N70" s="76">
        <f t="shared" si="0"/>
      </c>
      <c r="P70" s="69"/>
      <c r="Q70" s="69"/>
    </row>
    <row r="71" spans="1:17" ht="17.25" customHeight="1">
      <c r="A71" s="49">
        <v>53</v>
      </c>
      <c r="B71" s="86"/>
      <c r="C71" s="87"/>
      <c r="D71" s="88"/>
      <c r="E71" s="89"/>
      <c r="F71" s="84"/>
      <c r="G71" s="85"/>
      <c r="H71" s="80"/>
      <c r="I71" s="103"/>
      <c r="J71" s="80"/>
      <c r="K71" s="103"/>
      <c r="L71" s="80"/>
      <c r="M71" s="103"/>
      <c r="N71" s="76">
        <f t="shared" si="0"/>
      </c>
      <c r="P71" s="69"/>
      <c r="Q71" s="69"/>
    </row>
    <row r="72" spans="1:17" ht="17.25" customHeight="1">
      <c r="A72" s="49">
        <v>54</v>
      </c>
      <c r="B72" s="86"/>
      <c r="C72" s="87"/>
      <c r="D72" s="88"/>
      <c r="E72" s="89"/>
      <c r="F72" s="84"/>
      <c r="G72" s="85"/>
      <c r="H72" s="80"/>
      <c r="I72" s="103"/>
      <c r="J72" s="80"/>
      <c r="K72" s="103"/>
      <c r="L72" s="80"/>
      <c r="M72" s="103"/>
      <c r="N72" s="76">
        <f t="shared" si="0"/>
      </c>
      <c r="P72" s="69"/>
      <c r="Q72" s="69"/>
    </row>
    <row r="73" spans="1:17" ht="17.25" customHeight="1">
      <c r="A73" s="49">
        <v>55</v>
      </c>
      <c r="B73" s="86"/>
      <c r="C73" s="87"/>
      <c r="D73" s="88"/>
      <c r="E73" s="89"/>
      <c r="F73" s="84"/>
      <c r="G73" s="85"/>
      <c r="H73" s="80"/>
      <c r="I73" s="103"/>
      <c r="J73" s="80"/>
      <c r="K73" s="103"/>
      <c r="L73" s="80"/>
      <c r="M73" s="103"/>
      <c r="N73" s="76">
        <f t="shared" si="0"/>
      </c>
      <c r="P73" s="69"/>
      <c r="Q73" s="69"/>
    </row>
    <row r="74" spans="1:17" ht="17.25" customHeight="1">
      <c r="A74" s="49">
        <v>56</v>
      </c>
      <c r="B74" s="86"/>
      <c r="C74" s="87"/>
      <c r="D74" s="88"/>
      <c r="E74" s="89"/>
      <c r="F74" s="84"/>
      <c r="G74" s="85"/>
      <c r="H74" s="80"/>
      <c r="I74" s="103"/>
      <c r="J74" s="80"/>
      <c r="K74" s="103"/>
      <c r="L74" s="80"/>
      <c r="M74" s="103"/>
      <c r="N74" s="76">
        <f t="shared" si="0"/>
      </c>
      <c r="P74" s="69"/>
      <c r="Q74" s="69"/>
    </row>
    <row r="75" spans="1:17" ht="17.25" customHeight="1">
      <c r="A75" s="49">
        <v>57</v>
      </c>
      <c r="B75" s="86"/>
      <c r="C75" s="87"/>
      <c r="D75" s="88"/>
      <c r="E75" s="89"/>
      <c r="F75" s="84"/>
      <c r="G75" s="85"/>
      <c r="H75" s="80"/>
      <c r="I75" s="103"/>
      <c r="J75" s="80"/>
      <c r="K75" s="103"/>
      <c r="L75" s="80"/>
      <c r="M75" s="103"/>
      <c r="N75" s="76">
        <f t="shared" si="0"/>
      </c>
      <c r="P75" s="69"/>
      <c r="Q75" s="69"/>
    </row>
    <row r="76" spans="1:17" ht="17.25" customHeight="1">
      <c r="A76" s="49">
        <v>58</v>
      </c>
      <c r="B76" s="86"/>
      <c r="C76" s="87"/>
      <c r="D76" s="88"/>
      <c r="E76" s="89"/>
      <c r="F76" s="84"/>
      <c r="G76" s="85"/>
      <c r="H76" s="80"/>
      <c r="I76" s="103"/>
      <c r="J76" s="80"/>
      <c r="K76" s="103"/>
      <c r="L76" s="80"/>
      <c r="M76" s="103"/>
      <c r="N76" s="76">
        <f t="shared" si="0"/>
      </c>
      <c r="P76" s="69"/>
      <c r="Q76" s="69"/>
    </row>
    <row r="77" spans="1:17" ht="17.25" customHeight="1">
      <c r="A77" s="49">
        <v>59</v>
      </c>
      <c r="B77" s="86"/>
      <c r="C77" s="87"/>
      <c r="D77" s="88"/>
      <c r="E77" s="89"/>
      <c r="F77" s="84"/>
      <c r="G77" s="85"/>
      <c r="H77" s="80"/>
      <c r="I77" s="103"/>
      <c r="J77" s="80"/>
      <c r="K77" s="103"/>
      <c r="L77" s="80"/>
      <c r="M77" s="103"/>
      <c r="N77" s="76">
        <f t="shared" si="0"/>
      </c>
      <c r="P77" s="69"/>
      <c r="Q77" s="69"/>
    </row>
    <row r="78" spans="1:17" ht="17.25" customHeight="1">
      <c r="A78" s="49">
        <v>60</v>
      </c>
      <c r="B78" s="86"/>
      <c r="C78" s="87"/>
      <c r="D78" s="88"/>
      <c r="E78" s="89"/>
      <c r="F78" s="84"/>
      <c r="G78" s="85"/>
      <c r="H78" s="80"/>
      <c r="I78" s="103"/>
      <c r="J78" s="80"/>
      <c r="K78" s="103"/>
      <c r="L78" s="80"/>
      <c r="M78" s="103"/>
      <c r="N78" s="76">
        <f t="shared" si="0"/>
      </c>
      <c r="P78" s="69"/>
      <c r="Q78" s="69"/>
    </row>
    <row r="79" spans="1:17" ht="17.25" customHeight="1">
      <c r="A79" s="49">
        <v>61</v>
      </c>
      <c r="B79" s="86"/>
      <c r="C79" s="87"/>
      <c r="D79" s="88"/>
      <c r="E79" s="89"/>
      <c r="F79" s="84"/>
      <c r="G79" s="85"/>
      <c r="H79" s="80"/>
      <c r="I79" s="103"/>
      <c r="J79" s="80"/>
      <c r="K79" s="103"/>
      <c r="L79" s="80"/>
      <c r="M79" s="103"/>
      <c r="N79" s="76">
        <f t="shared" si="0"/>
      </c>
      <c r="P79" s="69"/>
      <c r="Q79" s="69"/>
    </row>
    <row r="80" spans="1:17" ht="17.25" customHeight="1">
      <c r="A80" s="49">
        <v>62</v>
      </c>
      <c r="B80" s="86"/>
      <c r="C80" s="87"/>
      <c r="D80" s="88"/>
      <c r="E80" s="89"/>
      <c r="F80" s="84"/>
      <c r="G80" s="85"/>
      <c r="H80" s="80"/>
      <c r="I80" s="103"/>
      <c r="J80" s="80"/>
      <c r="K80" s="103"/>
      <c r="L80" s="80"/>
      <c r="M80" s="103"/>
      <c r="N80" s="76">
        <f t="shared" si="0"/>
      </c>
      <c r="P80" s="69"/>
      <c r="Q80" s="69"/>
    </row>
    <row r="81" spans="1:17" ht="17.25" customHeight="1">
      <c r="A81" s="49">
        <v>63</v>
      </c>
      <c r="B81" s="86"/>
      <c r="C81" s="87"/>
      <c r="D81" s="88"/>
      <c r="E81" s="89"/>
      <c r="F81" s="84"/>
      <c r="G81" s="85"/>
      <c r="H81" s="80"/>
      <c r="I81" s="103"/>
      <c r="J81" s="80"/>
      <c r="K81" s="103"/>
      <c r="L81" s="80"/>
      <c r="M81" s="103"/>
      <c r="N81" s="76">
        <f t="shared" si="0"/>
      </c>
      <c r="P81" s="69"/>
      <c r="Q81" s="69"/>
    </row>
    <row r="82" spans="1:17" ht="17.25" customHeight="1">
      <c r="A82" s="49">
        <v>64</v>
      </c>
      <c r="B82" s="86"/>
      <c r="C82" s="87"/>
      <c r="D82" s="88"/>
      <c r="E82" s="89"/>
      <c r="F82" s="84"/>
      <c r="G82" s="85"/>
      <c r="H82" s="80"/>
      <c r="I82" s="103"/>
      <c r="J82" s="80"/>
      <c r="K82" s="103"/>
      <c r="L82" s="80"/>
      <c r="M82" s="103"/>
      <c r="N82" s="76">
        <f t="shared" si="0"/>
      </c>
      <c r="P82" s="69"/>
      <c r="Q82" s="69"/>
    </row>
    <row r="83" spans="1:17" ht="17.25" customHeight="1">
      <c r="A83" s="49">
        <v>65</v>
      </c>
      <c r="B83" s="86"/>
      <c r="C83" s="87"/>
      <c r="D83" s="88"/>
      <c r="E83" s="89"/>
      <c r="F83" s="84"/>
      <c r="G83" s="85"/>
      <c r="H83" s="80"/>
      <c r="I83" s="103"/>
      <c r="J83" s="80"/>
      <c r="K83" s="103"/>
      <c r="L83" s="80"/>
      <c r="M83" s="103"/>
      <c r="N83" s="76">
        <f t="shared" si="0"/>
      </c>
      <c r="P83" s="69"/>
      <c r="Q83" s="69"/>
    </row>
    <row r="84" spans="1:17" ht="17.25" customHeight="1">
      <c r="A84" s="49">
        <v>66</v>
      </c>
      <c r="B84" s="86"/>
      <c r="C84" s="87"/>
      <c r="D84" s="88"/>
      <c r="E84" s="89"/>
      <c r="F84" s="84"/>
      <c r="G84" s="85"/>
      <c r="H84" s="80"/>
      <c r="I84" s="103"/>
      <c r="J84" s="80"/>
      <c r="K84" s="103"/>
      <c r="L84" s="80"/>
      <c r="M84" s="103"/>
      <c r="N84" s="76">
        <f aca="true" t="shared" si="1" ref="N84:N98">IF(F84="","",$K$11&amp;F84)</f>
      </c>
      <c r="P84" s="69"/>
      <c r="Q84" s="69"/>
    </row>
    <row r="85" spans="1:17" ht="17.25" customHeight="1">
      <c r="A85" s="49">
        <v>67</v>
      </c>
      <c r="B85" s="86"/>
      <c r="C85" s="87"/>
      <c r="D85" s="88"/>
      <c r="E85" s="89"/>
      <c r="F85" s="84"/>
      <c r="G85" s="85"/>
      <c r="H85" s="80"/>
      <c r="I85" s="103"/>
      <c r="J85" s="80"/>
      <c r="K85" s="103"/>
      <c r="L85" s="80"/>
      <c r="M85" s="103"/>
      <c r="N85" s="76">
        <f t="shared" si="1"/>
      </c>
      <c r="P85" s="69"/>
      <c r="Q85" s="69"/>
    </row>
    <row r="86" spans="1:17" ht="17.25" customHeight="1">
      <c r="A86" s="49">
        <v>68</v>
      </c>
      <c r="B86" s="86"/>
      <c r="C86" s="87"/>
      <c r="D86" s="88"/>
      <c r="E86" s="89"/>
      <c r="F86" s="84"/>
      <c r="G86" s="85"/>
      <c r="H86" s="80"/>
      <c r="I86" s="103"/>
      <c r="J86" s="80"/>
      <c r="K86" s="103"/>
      <c r="L86" s="80"/>
      <c r="M86" s="103"/>
      <c r="N86" s="76">
        <f t="shared" si="1"/>
      </c>
      <c r="P86" s="69"/>
      <c r="Q86" s="69"/>
    </row>
    <row r="87" spans="1:17" ht="17.25" customHeight="1">
      <c r="A87" s="49">
        <v>69</v>
      </c>
      <c r="B87" s="86"/>
      <c r="C87" s="87"/>
      <c r="D87" s="88"/>
      <c r="E87" s="89"/>
      <c r="F87" s="84"/>
      <c r="G87" s="85"/>
      <c r="H87" s="80"/>
      <c r="I87" s="103"/>
      <c r="J87" s="80"/>
      <c r="K87" s="103"/>
      <c r="L87" s="80"/>
      <c r="M87" s="103"/>
      <c r="N87" s="76">
        <f t="shared" si="1"/>
      </c>
      <c r="P87" s="69"/>
      <c r="Q87" s="69"/>
    </row>
    <row r="88" spans="1:17" ht="17.25" customHeight="1">
      <c r="A88" s="49">
        <v>70</v>
      </c>
      <c r="B88" s="86"/>
      <c r="C88" s="87"/>
      <c r="D88" s="88"/>
      <c r="E88" s="89"/>
      <c r="F88" s="84"/>
      <c r="G88" s="85"/>
      <c r="H88" s="80"/>
      <c r="I88" s="103"/>
      <c r="J88" s="80"/>
      <c r="K88" s="103"/>
      <c r="L88" s="80"/>
      <c r="M88" s="103"/>
      <c r="N88" s="76">
        <f t="shared" si="1"/>
      </c>
      <c r="P88" s="69"/>
      <c r="Q88" s="69"/>
    </row>
    <row r="89" spans="1:17" ht="17.25" customHeight="1">
      <c r="A89" s="49">
        <v>71</v>
      </c>
      <c r="B89" s="86"/>
      <c r="C89" s="87"/>
      <c r="D89" s="88"/>
      <c r="E89" s="89"/>
      <c r="F89" s="84"/>
      <c r="G89" s="85"/>
      <c r="H89" s="80"/>
      <c r="I89" s="103"/>
      <c r="J89" s="80"/>
      <c r="K89" s="103"/>
      <c r="L89" s="80"/>
      <c r="M89" s="103"/>
      <c r="N89" s="76">
        <f t="shared" si="1"/>
      </c>
      <c r="P89" s="69"/>
      <c r="Q89" s="69"/>
    </row>
    <row r="90" spans="1:17" ht="17.25" customHeight="1">
      <c r="A90" s="49">
        <v>72</v>
      </c>
      <c r="B90" s="86"/>
      <c r="C90" s="87"/>
      <c r="D90" s="88"/>
      <c r="E90" s="89"/>
      <c r="F90" s="84"/>
      <c r="G90" s="85"/>
      <c r="H90" s="80"/>
      <c r="I90" s="103"/>
      <c r="J90" s="80"/>
      <c r="K90" s="103"/>
      <c r="L90" s="80"/>
      <c r="M90" s="103"/>
      <c r="N90" s="76">
        <f t="shared" si="1"/>
      </c>
      <c r="P90" s="69"/>
      <c r="Q90" s="69"/>
    </row>
    <row r="91" spans="1:17" ht="17.25" customHeight="1">
      <c r="A91" s="49">
        <v>73</v>
      </c>
      <c r="B91" s="86"/>
      <c r="C91" s="87"/>
      <c r="D91" s="88"/>
      <c r="E91" s="89"/>
      <c r="F91" s="84"/>
      <c r="G91" s="85"/>
      <c r="H91" s="80"/>
      <c r="I91" s="103"/>
      <c r="J91" s="80"/>
      <c r="K91" s="103"/>
      <c r="L91" s="80"/>
      <c r="M91" s="103"/>
      <c r="N91" s="76">
        <f t="shared" si="1"/>
      </c>
      <c r="P91" s="69"/>
      <c r="Q91" s="69"/>
    </row>
    <row r="92" spans="1:17" ht="17.25" customHeight="1">
      <c r="A92" s="49">
        <v>74</v>
      </c>
      <c r="B92" s="86"/>
      <c r="C92" s="87"/>
      <c r="D92" s="88"/>
      <c r="E92" s="89"/>
      <c r="F92" s="84"/>
      <c r="G92" s="85"/>
      <c r="H92" s="80"/>
      <c r="I92" s="103"/>
      <c r="J92" s="80"/>
      <c r="K92" s="103"/>
      <c r="L92" s="80"/>
      <c r="M92" s="103"/>
      <c r="N92" s="76">
        <f t="shared" si="1"/>
      </c>
      <c r="P92" s="69"/>
      <c r="Q92" s="69"/>
    </row>
    <row r="93" spans="1:17" ht="17.25" customHeight="1">
      <c r="A93" s="49">
        <v>75</v>
      </c>
      <c r="B93" s="86"/>
      <c r="C93" s="87"/>
      <c r="D93" s="88"/>
      <c r="E93" s="89"/>
      <c r="F93" s="84"/>
      <c r="G93" s="85"/>
      <c r="H93" s="80"/>
      <c r="I93" s="103"/>
      <c r="J93" s="80"/>
      <c r="K93" s="103"/>
      <c r="L93" s="80"/>
      <c r="M93" s="103"/>
      <c r="N93" s="76">
        <f t="shared" si="1"/>
      </c>
      <c r="P93" s="69"/>
      <c r="Q93" s="69"/>
    </row>
    <row r="94" spans="1:17" ht="17.25" customHeight="1">
      <c r="A94" s="49">
        <v>76</v>
      </c>
      <c r="B94" s="86"/>
      <c r="C94" s="87"/>
      <c r="D94" s="88"/>
      <c r="E94" s="89"/>
      <c r="F94" s="84"/>
      <c r="G94" s="85"/>
      <c r="H94" s="80"/>
      <c r="I94" s="103"/>
      <c r="J94" s="80"/>
      <c r="K94" s="103"/>
      <c r="L94" s="80"/>
      <c r="M94" s="103"/>
      <c r="N94" s="76">
        <f t="shared" si="1"/>
      </c>
      <c r="P94" s="69"/>
      <c r="Q94" s="69"/>
    </row>
    <row r="95" spans="1:17" ht="17.25" customHeight="1">
      <c r="A95" s="49">
        <v>77</v>
      </c>
      <c r="B95" s="86"/>
      <c r="C95" s="87"/>
      <c r="D95" s="88"/>
      <c r="E95" s="89"/>
      <c r="F95" s="84"/>
      <c r="G95" s="85"/>
      <c r="H95" s="80"/>
      <c r="I95" s="103"/>
      <c r="J95" s="80"/>
      <c r="K95" s="103"/>
      <c r="L95" s="80"/>
      <c r="M95" s="103"/>
      <c r="N95" s="76">
        <f t="shared" si="1"/>
      </c>
      <c r="P95" s="69"/>
      <c r="Q95" s="69"/>
    </row>
    <row r="96" spans="1:17" ht="17.25" customHeight="1">
      <c r="A96" s="49">
        <v>78</v>
      </c>
      <c r="B96" s="86"/>
      <c r="C96" s="87"/>
      <c r="D96" s="88"/>
      <c r="E96" s="89"/>
      <c r="F96" s="84"/>
      <c r="G96" s="85"/>
      <c r="H96" s="80"/>
      <c r="I96" s="103"/>
      <c r="J96" s="80"/>
      <c r="K96" s="103"/>
      <c r="L96" s="80"/>
      <c r="M96" s="103"/>
      <c r="N96" s="76">
        <f t="shared" si="1"/>
      </c>
      <c r="P96" s="69"/>
      <c r="Q96" s="69"/>
    </row>
    <row r="97" spans="1:17" ht="17.25" customHeight="1">
      <c r="A97" s="49">
        <v>79</v>
      </c>
      <c r="B97" s="86"/>
      <c r="C97" s="87"/>
      <c r="D97" s="88"/>
      <c r="E97" s="89"/>
      <c r="F97" s="84"/>
      <c r="G97" s="85"/>
      <c r="H97" s="80"/>
      <c r="I97" s="103"/>
      <c r="J97" s="80"/>
      <c r="K97" s="103"/>
      <c r="L97" s="80"/>
      <c r="M97" s="103"/>
      <c r="N97" s="76">
        <f t="shared" si="1"/>
      </c>
      <c r="P97" s="69"/>
      <c r="Q97" s="69"/>
    </row>
    <row r="98" spans="1:17" ht="17.25" customHeight="1">
      <c r="A98" s="49">
        <v>80</v>
      </c>
      <c r="B98" s="86"/>
      <c r="C98" s="87"/>
      <c r="D98" s="88"/>
      <c r="E98" s="89"/>
      <c r="F98" s="84"/>
      <c r="G98" s="85"/>
      <c r="H98" s="80"/>
      <c r="I98" s="103"/>
      <c r="J98" s="80"/>
      <c r="K98" s="103"/>
      <c r="L98" s="80"/>
      <c r="M98" s="103"/>
      <c r="N98" s="76">
        <f t="shared" si="1"/>
      </c>
      <c r="P98" s="69"/>
      <c r="Q98" s="69"/>
    </row>
  </sheetData>
  <sheetProtection sheet="1"/>
  <mergeCells count="28">
    <mergeCell ref="D1:K1"/>
    <mergeCell ref="I15:J15"/>
    <mergeCell ref="I16:J16"/>
    <mergeCell ref="D15:F15"/>
    <mergeCell ref="I13:J13"/>
    <mergeCell ref="I14:J14"/>
    <mergeCell ref="D13:F13"/>
    <mergeCell ref="D14:F14"/>
    <mergeCell ref="D16:F16"/>
    <mergeCell ref="G13:H13"/>
    <mergeCell ref="K3:M3"/>
    <mergeCell ref="K8:M8"/>
    <mergeCell ref="I9:M9"/>
    <mergeCell ref="A5:L5"/>
    <mergeCell ref="A6:L6"/>
    <mergeCell ref="A8:B8"/>
    <mergeCell ref="C8:H8"/>
    <mergeCell ref="I8:J8"/>
    <mergeCell ref="A9:B9"/>
    <mergeCell ref="C9:E9"/>
    <mergeCell ref="F9:H9"/>
    <mergeCell ref="G15:H15"/>
    <mergeCell ref="G16:H16"/>
    <mergeCell ref="K11:M11"/>
    <mergeCell ref="A11:B11"/>
    <mergeCell ref="D11:E11"/>
    <mergeCell ref="F11:I11"/>
    <mergeCell ref="G14:H14"/>
  </mergeCells>
  <dataValidations count="12">
    <dataValidation type="list" allowBlank="1" showInputMessage="1" showErrorMessage="1" sqref="H19:H98">
      <formula1>IF(N19="一般1",一般男子,IF(N19="一般2",一般女子,IF(N19="高校1",高校男子,IF(N19="高校2",高校女子,IF(N19="中学校1",中学男子,IF(N19="中学校2",中学女子,IF(N19="小学校1",小学男子,IF(N19="小学校2",小学女子,""))))))))</formula1>
    </dataValidation>
    <dataValidation type="list" allowBlank="1" showInputMessage="1" showErrorMessage="1" sqref="J19:J98">
      <formula1>IF(N19="一般1",一般男子,IF(N19="一般2",一般女子,IF(N19="高校1",高校男子,IF(N19="高校2",高校女子,IF(N19="中学校1",中学男子,IF(N19="中学校2",中学女子,IF(N19="小学校1",小学男子,IF(N19="小学校2",小学女子,""))))))))</formula1>
    </dataValidation>
    <dataValidation type="list" allowBlank="1" showInputMessage="1" showErrorMessage="1" sqref="L19:L98">
      <formula1>IF(N19="一般1",一般男子,IF(N19="一般2",一般女子,IF(N19="高校1",高校男子,IF(N19="高校2",高校女子,IF(N19="中学校1",中学男子,IF(N19="中学校2",中学女子,IF(N19="小学校1",小学男子,IF(N19="小学校2",小学女子,""))))))))</formula1>
    </dataValidation>
    <dataValidation type="custom" allowBlank="1" showErrorMessage="1" errorTitle="お願い!" error="半角カタカナで入力し，姓と名の間は半角スペースで一文字空けてください｡" imeMode="halfKatakana" sqref="D19:D98">
      <formula1>AND(LEN(D19)=LENB(D19),LEN(D19)-LEN(SUBSTITUTE(D19," ",""))=1)</formula1>
    </dataValidation>
    <dataValidation type="list" allowBlank="1" showInputMessage="1" showErrorMessage="1" errorTitle="性別" error="男=【1】&#10;女=【2】   の数字を入力してください。" sqref="F19:F98">
      <formula1>性別</formula1>
    </dataValidation>
    <dataValidation allowBlank="1" showInputMessage="1" showErrorMessage="1" imeMode="disabled" sqref="E19:E98"/>
    <dataValidation allowBlank="1" showErrorMessage="1" sqref="C18:E18 H18:M18"/>
    <dataValidation type="list" showInputMessage="1" showErrorMessage="1" errorTitle="都道府県" error="リストから選択してください。" sqref="C11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11:I11"/>
    <dataValidation type="list" allowBlank="1" showInputMessage="1" showErrorMessage="1" sqref="K11:L11">
      <formula1>種別</formula1>
    </dataValidation>
    <dataValidation type="list" allowBlank="1" showErrorMessage="1" errorTitle="都道府県" error="▼のプルダウンから選択してください。" sqref="G19:G98">
      <formula1>県名_個人</formula1>
    </dataValidation>
    <dataValidation type="whole" allowBlank="1" showInputMessage="1" showErrorMessage="1" sqref="I19:I98 K19:K98 M19:M98">
      <formula1>0</formula1>
      <formula2>9999999</formula2>
    </dataValidation>
  </dataValidations>
  <printOptions horizontalCentered="1"/>
  <pageMargins left="0" right="0" top="0.3937007874015748" bottom="0.5118110236220472" header="0.31496062992125984" footer="0.31496062992125984"/>
  <pageSetup blackAndWhite="1" fitToHeight="2" fitToWidth="1" horizontalDpi="600" verticalDpi="600" orientation="portrait" paperSize="9" r:id="rId4"/>
  <headerFooter>
    <oddFooter>&amp;C&amp;Hスプリント競技会&amp;A&amp;RPage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"/>
  <sheetViews>
    <sheetView zoomScalePageLayoutView="0" workbookViewId="0" topLeftCell="A1">
      <selection activeCell="F11" sqref="F11:I11"/>
    </sheetView>
  </sheetViews>
  <sheetFormatPr defaultColWidth="9.00390625" defaultRowHeight="13.5"/>
  <cols>
    <col min="1" max="1" width="10.50390625" style="0" bestFit="1" customWidth="1"/>
    <col min="2" max="2" width="12.75390625" style="0" bestFit="1" customWidth="1"/>
    <col min="3" max="3" width="8.125" style="0" bestFit="1" customWidth="1"/>
    <col min="4" max="4" width="3.75390625" style="0" bestFit="1" customWidth="1"/>
    <col min="5" max="5" width="6.50390625" style="0" bestFit="1" customWidth="1"/>
    <col min="7" max="7" width="3.625" style="0" bestFit="1" customWidth="1"/>
    <col min="8" max="8" width="4.00390625" style="0" bestFit="1" customWidth="1"/>
    <col min="9" max="9" width="6.50390625" style="0" bestFit="1" customWidth="1"/>
    <col min="10" max="12" width="14.625" style="0" bestFit="1" customWidth="1"/>
  </cols>
  <sheetData>
    <row r="1" spans="1:13" s="3" customFormat="1" ht="13.5">
      <c r="A1" s="3" t="s">
        <v>78</v>
      </c>
      <c r="B1" s="3" t="s">
        <v>79</v>
      </c>
      <c r="C1" s="3" t="s">
        <v>80</v>
      </c>
      <c r="D1" s="3" t="s">
        <v>81</v>
      </c>
      <c r="E1" s="4" t="s">
        <v>82</v>
      </c>
      <c r="F1" s="3" t="s">
        <v>83</v>
      </c>
      <c r="G1" s="3" t="s">
        <v>84</v>
      </c>
      <c r="H1" s="3" t="s">
        <v>85</v>
      </c>
      <c r="I1" s="3" t="s">
        <v>86</v>
      </c>
      <c r="J1" s="5" t="s">
        <v>87</v>
      </c>
      <c r="K1" s="5" t="s">
        <v>88</v>
      </c>
      <c r="L1" s="5" t="s">
        <v>89</v>
      </c>
      <c r="M1" s="6"/>
    </row>
    <row r="2" spans="1:12" ht="13.5">
      <c r="A2">
        <f>IF('申込一覧'!B19="","",'申込一覧'!F19*10000+'申込一覧'!B19&amp;'申込一覧'!$N$13&amp;E2)</f>
      </c>
      <c r="B2">
        <f>IF('申込一覧'!C19="","",'申込一覧'!C19&amp;IF('申込一覧'!E19="","","("&amp;'申込一覧'!E19&amp;")"))</f>
      </c>
      <c r="C2">
        <f>IF('申込一覧'!D19="","",'申込一覧'!D19)</f>
      </c>
      <c r="D2">
        <f>IF('申込一覧'!F19="","",'申込一覧'!F19)</f>
      </c>
      <c r="E2">
        <f>IF('申込一覧'!B19="","",INDEX(RIGHTB('名前'!$V$4:$V$52,2),MATCH('申込一覧'!G19,県名_個人,0)))</f>
      </c>
      <c r="F2">
        <f>IF('申込一覧'!B19="","",'申込一覧'!$F$11)</f>
      </c>
      <c r="G2">
        <f>IF('申込一覧'!B19="","",0)</f>
      </c>
      <c r="H2">
        <f>IF('申込一覧'!B19="","",0)</f>
      </c>
      <c r="I2">
        <f>IF('申込一覧'!B19="","",'申込一覧'!B19)</f>
      </c>
      <c r="J2">
        <f>IF('申込一覧'!H19="","",INDEX('名前'!$R$4:$R$67,MATCH('申込一覧'!H19,'名前'!$S$4:$S$67,0))&amp;" "&amp;IF('申込一覧'!O19=1,RIGHTB(10000000+'申込一覧'!I19,7),RIGHTB(100000+'申込一覧'!I19,5)))</f>
      </c>
      <c r="K2">
        <f>IF('申込一覧'!J19="","",INDEX('名前'!$R$4:$R$67,MATCH('申込一覧'!J19,'名前'!$S$4:$S$67,0))&amp;" "&amp;IF('申込一覧'!P19=1,RIGHTB(10000000+'申込一覧'!K19,7),RIGHTB(100000+'申込一覧'!K19,5)))</f>
      </c>
      <c r="L2">
        <f>IF('申込一覧'!L19="","",INDEX('名前'!$R$4:$R$67,MATCH('申込一覧'!L19,'名前'!$S$4:$S$67,0))&amp;" "&amp;IF('申込一覧'!Q19=1,RIGHTB(10000000+'申込一覧'!M19,7),RIGHTB(100000+'申込一覧'!M19,5)))</f>
      </c>
    </row>
    <row r="3" ht="13.5">
      <c r="C3" t="e">
        <f>INDEX($B$6:$B$13,MATCH('申込一覧'!O13,$C$6:$C$13,0))</f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N13"/>
  <sheetViews>
    <sheetView zoomScalePageLayoutView="0" workbookViewId="0" topLeftCell="A1">
      <selection activeCell="F11" sqref="F11:I11"/>
    </sheetView>
  </sheetViews>
  <sheetFormatPr defaultColWidth="9.00390625" defaultRowHeight="13.5"/>
  <cols>
    <col min="1" max="1" width="14.375" style="0" bestFit="1" customWidth="1"/>
    <col min="2" max="11" width="6.875" style="0" customWidth="1"/>
    <col min="12" max="12" width="7.50390625" style="0" bestFit="1" customWidth="1"/>
    <col min="13" max="13" width="4.50390625" style="0" bestFit="1" customWidth="1"/>
    <col min="14" max="14" width="8.25390625" style="0" bestFit="1" customWidth="1"/>
  </cols>
  <sheetData>
    <row r="1" spans="1:14" s="3" customFormat="1" ht="13.5">
      <c r="A1" s="144" t="s">
        <v>171</v>
      </c>
      <c r="B1" s="148" t="s">
        <v>71</v>
      </c>
      <c r="C1" s="149"/>
      <c r="D1" s="148" t="s">
        <v>65</v>
      </c>
      <c r="E1" s="149"/>
      <c r="F1" s="152" t="s">
        <v>172</v>
      </c>
      <c r="G1" s="146"/>
      <c r="H1" s="152" t="s">
        <v>173</v>
      </c>
      <c r="I1" s="146"/>
      <c r="J1" s="153" t="s">
        <v>174</v>
      </c>
      <c r="K1" s="154"/>
      <c r="L1" s="144" t="s">
        <v>175</v>
      </c>
      <c r="M1" s="144" t="s">
        <v>176</v>
      </c>
      <c r="N1" s="146" t="s">
        <v>177</v>
      </c>
    </row>
    <row r="2" spans="1:14" ht="13.5">
      <c r="A2" s="145"/>
      <c r="B2" s="150"/>
      <c r="C2" s="151"/>
      <c r="D2" s="56" t="s">
        <v>58</v>
      </c>
      <c r="E2" s="57" t="s">
        <v>63</v>
      </c>
      <c r="F2" s="56" t="s">
        <v>178</v>
      </c>
      <c r="G2" s="57" t="s">
        <v>179</v>
      </c>
      <c r="H2" s="58" t="s">
        <v>178</v>
      </c>
      <c r="I2" s="59" t="s">
        <v>179</v>
      </c>
      <c r="J2" s="58" t="s">
        <v>180</v>
      </c>
      <c r="K2" s="60" t="s">
        <v>179</v>
      </c>
      <c r="L2" s="145"/>
      <c r="M2" s="145"/>
      <c r="N2" s="147"/>
    </row>
    <row r="3" spans="1:14" ht="42" customHeight="1">
      <c r="A3" s="62">
        <f>'申込一覧'!F11</f>
        <v>0</v>
      </c>
      <c r="B3" s="63">
        <f>'申込一覧'!K11</f>
        <v>0</v>
      </c>
      <c r="C3" s="64" t="e">
        <f>INDEX($B$6:$B$13,MATCH('申込一覧'!O13,$C$6:$C$13,0))</f>
        <v>#N/A</v>
      </c>
      <c r="D3" s="63">
        <f>'申込一覧'!D14</f>
        <v>0</v>
      </c>
      <c r="E3" s="65">
        <f>'申込一覧'!G14</f>
        <v>0</v>
      </c>
      <c r="F3" s="63">
        <f>'申込一覧'!D15</f>
        <v>0</v>
      </c>
      <c r="G3" s="65"/>
      <c r="H3" s="66">
        <f>'申込一覧'!G15</f>
        <v>0</v>
      </c>
      <c r="I3" s="64"/>
      <c r="J3" s="66">
        <f>F3+H3</f>
        <v>0</v>
      </c>
      <c r="K3" s="64">
        <f>G3+I3</f>
        <v>0</v>
      </c>
      <c r="L3" s="67">
        <f>'申込一覧'!I16</f>
        <v>0</v>
      </c>
      <c r="M3" s="62" t="str">
        <f>IF('申込一覧'!$C$11="徳　島","","県外")</f>
        <v>県外</v>
      </c>
      <c r="N3" s="61">
        <f>IF(L3="","",INT(L3/5000))</f>
        <v>0</v>
      </c>
    </row>
    <row r="6" spans="2:3" ht="13.5">
      <c r="B6">
        <v>1</v>
      </c>
      <c r="C6" t="s">
        <v>181</v>
      </c>
    </row>
    <row r="7" spans="2:3" ht="13.5">
      <c r="B7">
        <v>2</v>
      </c>
      <c r="C7" t="s">
        <v>182</v>
      </c>
    </row>
    <row r="8" spans="2:3" ht="13.5">
      <c r="B8">
        <v>3</v>
      </c>
      <c r="C8" t="s">
        <v>183</v>
      </c>
    </row>
    <row r="9" spans="2:3" ht="13.5">
      <c r="B9">
        <v>4</v>
      </c>
      <c r="C9" t="s">
        <v>184</v>
      </c>
    </row>
    <row r="10" spans="2:3" ht="13.5">
      <c r="B10">
        <v>5</v>
      </c>
      <c r="C10" t="s">
        <v>185</v>
      </c>
    </row>
    <row r="11" spans="2:3" ht="13.5">
      <c r="B11">
        <v>6</v>
      </c>
      <c r="C11" t="s">
        <v>186</v>
      </c>
    </row>
    <row r="12" spans="2:3" ht="13.5">
      <c r="B12">
        <v>7</v>
      </c>
      <c r="C12" t="s">
        <v>187</v>
      </c>
    </row>
    <row r="13" spans="2:3" ht="13.5">
      <c r="B13">
        <v>8</v>
      </c>
      <c r="C13" t="s">
        <v>188</v>
      </c>
    </row>
  </sheetData>
  <sheetProtection/>
  <mergeCells count="9">
    <mergeCell ref="L1:L2"/>
    <mergeCell ref="M1:M2"/>
    <mergeCell ref="N1:N2"/>
    <mergeCell ref="A1:A2"/>
    <mergeCell ref="B1:C2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Y67"/>
  <sheetViews>
    <sheetView zoomScalePageLayoutView="0" workbookViewId="0" topLeftCell="A1">
      <selection activeCell="O62" sqref="O62"/>
    </sheetView>
  </sheetViews>
  <sheetFormatPr defaultColWidth="9.00390625" defaultRowHeight="13.5"/>
  <cols>
    <col min="1" max="1" width="3.50390625" style="2" bestFit="1" customWidth="1"/>
    <col min="2" max="2" width="9.00390625" style="2" customWidth="1"/>
    <col min="3" max="3" width="4.75390625" style="2" customWidth="1"/>
    <col min="4" max="4" width="5.25390625" style="2" bestFit="1" customWidth="1"/>
    <col min="5" max="5" width="2.875" style="2" bestFit="1" customWidth="1"/>
    <col min="6" max="6" width="6.50390625" style="2" bestFit="1" customWidth="1"/>
    <col min="7" max="7" width="10.50390625" style="2" bestFit="1" customWidth="1"/>
    <col min="8" max="8" width="5.75390625" style="2" bestFit="1" customWidth="1"/>
    <col min="9" max="9" width="6.50390625" style="2" bestFit="1" customWidth="1"/>
    <col min="10" max="10" width="13.875" style="2" bestFit="1" customWidth="1"/>
    <col min="11" max="11" width="4.375" style="2" customWidth="1"/>
    <col min="12" max="12" width="6.50390625" style="2" bestFit="1" customWidth="1"/>
    <col min="13" max="13" width="17.25390625" style="2" bestFit="1" customWidth="1"/>
    <col min="14" max="14" width="4.375" style="2" customWidth="1"/>
    <col min="15" max="15" width="6.50390625" style="2" bestFit="1" customWidth="1"/>
    <col min="16" max="16" width="13.875" style="2" bestFit="1" customWidth="1"/>
    <col min="17" max="17" width="4.375" style="2" customWidth="1"/>
    <col min="18" max="18" width="6.50390625" style="2" bestFit="1" customWidth="1"/>
    <col min="19" max="19" width="16.125" style="2" bestFit="1" customWidth="1"/>
    <col min="20" max="21" width="6.00390625" style="2" customWidth="1"/>
    <col min="22" max="22" width="3.50390625" style="2" bestFit="1" customWidth="1"/>
    <col min="23" max="23" width="10.25390625" style="2" bestFit="1" customWidth="1"/>
    <col min="24" max="16384" width="9.00390625" style="2" customWidth="1"/>
  </cols>
  <sheetData>
    <row r="3" spans="1:23" ht="13.5">
      <c r="A3" s="8" t="s">
        <v>9</v>
      </c>
      <c r="B3" s="8" t="s">
        <v>10</v>
      </c>
      <c r="C3" s="9"/>
      <c r="D3" s="2" t="s">
        <v>2</v>
      </c>
      <c r="F3" s="102"/>
      <c r="G3" s="102"/>
      <c r="I3" s="12"/>
      <c r="J3" s="13" t="s">
        <v>201</v>
      </c>
      <c r="L3" s="12"/>
      <c r="M3" s="13" t="s">
        <v>265</v>
      </c>
      <c r="O3" s="12"/>
      <c r="P3" s="13" t="s">
        <v>148</v>
      </c>
      <c r="V3" s="8" t="s">
        <v>9</v>
      </c>
      <c r="W3" s="8" t="s">
        <v>10</v>
      </c>
    </row>
    <row r="4" spans="1:23" ht="13.5">
      <c r="A4" s="8"/>
      <c r="B4" s="8"/>
      <c r="D4" s="2">
        <v>1</v>
      </c>
      <c r="F4" s="102"/>
      <c r="G4" s="102"/>
      <c r="I4" s="14"/>
      <c r="J4" s="15"/>
      <c r="L4" s="14"/>
      <c r="M4" s="15"/>
      <c r="O4" s="14"/>
      <c r="P4" s="15"/>
      <c r="R4" s="93" t="s">
        <v>268</v>
      </c>
      <c r="S4" s="94" t="s">
        <v>202</v>
      </c>
      <c r="T4" s="95">
        <v>1</v>
      </c>
      <c r="V4" s="8"/>
      <c r="W4" s="8"/>
    </row>
    <row r="5" spans="1:25" ht="13.5">
      <c r="A5" s="105">
        <v>37</v>
      </c>
      <c r="B5" s="8" t="s">
        <v>54</v>
      </c>
      <c r="D5" s="2">
        <v>2</v>
      </c>
      <c r="F5" s="20"/>
      <c r="G5" s="20"/>
      <c r="I5" s="16" t="s">
        <v>192</v>
      </c>
      <c r="J5" s="17" t="s">
        <v>202</v>
      </c>
      <c r="L5" s="16" t="s">
        <v>160</v>
      </c>
      <c r="M5" s="17" t="s">
        <v>230</v>
      </c>
      <c r="O5" s="16" t="s">
        <v>219</v>
      </c>
      <c r="P5" s="17" t="s">
        <v>253</v>
      </c>
      <c r="R5" s="96" t="s">
        <v>193</v>
      </c>
      <c r="S5" s="97" t="s">
        <v>203</v>
      </c>
      <c r="T5" s="98">
        <v>1</v>
      </c>
      <c r="V5" s="105">
        <v>137</v>
      </c>
      <c r="W5" s="8" t="s">
        <v>134</v>
      </c>
      <c r="Y5" s="54"/>
    </row>
    <row r="6" spans="1:25" ht="13.5">
      <c r="A6" s="105">
        <v>36</v>
      </c>
      <c r="B6" s="8" t="s">
        <v>55</v>
      </c>
      <c r="F6" s="20"/>
      <c r="G6" s="20"/>
      <c r="I6" s="16" t="s">
        <v>193</v>
      </c>
      <c r="J6" s="17" t="s">
        <v>203</v>
      </c>
      <c r="L6" s="16" t="s">
        <v>220</v>
      </c>
      <c r="M6" s="17" t="s">
        <v>231</v>
      </c>
      <c r="O6" s="16" t="s">
        <v>221</v>
      </c>
      <c r="P6" s="17" t="s">
        <v>254</v>
      </c>
      <c r="R6" s="96" t="s">
        <v>194</v>
      </c>
      <c r="S6" s="97" t="s">
        <v>204</v>
      </c>
      <c r="T6" s="98">
        <v>1</v>
      </c>
      <c r="V6" s="105">
        <v>136</v>
      </c>
      <c r="W6" s="8" t="s">
        <v>135</v>
      </c>
      <c r="Y6" s="54"/>
    </row>
    <row r="7" spans="1:25" ht="13.5">
      <c r="A7" s="11">
        <v>38</v>
      </c>
      <c r="B7" s="8" t="s">
        <v>56</v>
      </c>
      <c r="F7" s="20"/>
      <c r="G7" s="20"/>
      <c r="I7" s="16" t="s">
        <v>194</v>
      </c>
      <c r="J7" s="17" t="s">
        <v>204</v>
      </c>
      <c r="L7" s="16" t="s">
        <v>222</v>
      </c>
      <c r="M7" s="17" t="s">
        <v>232</v>
      </c>
      <c r="O7" s="16" t="s">
        <v>257</v>
      </c>
      <c r="P7" s="17" t="s">
        <v>256</v>
      </c>
      <c r="R7" s="96" t="s">
        <v>195</v>
      </c>
      <c r="S7" s="97" t="s">
        <v>205</v>
      </c>
      <c r="T7" s="98">
        <v>1</v>
      </c>
      <c r="V7" s="11">
        <v>138</v>
      </c>
      <c r="W7" s="8" t="s">
        <v>136</v>
      </c>
      <c r="Y7" s="54"/>
    </row>
    <row r="8" spans="1:25" ht="13.5">
      <c r="A8" s="11">
        <v>39</v>
      </c>
      <c r="B8" s="8" t="s">
        <v>57</v>
      </c>
      <c r="F8" s="102"/>
      <c r="G8" s="102"/>
      <c r="I8" s="16" t="s">
        <v>195</v>
      </c>
      <c r="J8" s="17" t="s">
        <v>205</v>
      </c>
      <c r="L8" s="16" t="s">
        <v>223</v>
      </c>
      <c r="M8" s="17" t="s">
        <v>233</v>
      </c>
      <c r="O8" s="16" t="s">
        <v>311</v>
      </c>
      <c r="P8" s="17" t="s">
        <v>309</v>
      </c>
      <c r="R8" s="96" t="s">
        <v>196</v>
      </c>
      <c r="S8" s="97" t="s">
        <v>206</v>
      </c>
      <c r="T8" s="98">
        <v>1</v>
      </c>
      <c r="V8" s="11">
        <v>139</v>
      </c>
      <c r="W8" s="8" t="s">
        <v>137</v>
      </c>
      <c r="Y8" s="54"/>
    </row>
    <row r="9" spans="1:25" ht="13.5">
      <c r="A9" s="11"/>
      <c r="B9" s="8"/>
      <c r="F9" s="20"/>
      <c r="G9" s="20"/>
      <c r="I9" s="16" t="s">
        <v>196</v>
      </c>
      <c r="J9" s="17" t="s">
        <v>206</v>
      </c>
      <c r="L9" s="16" t="s">
        <v>224</v>
      </c>
      <c r="M9" s="17" t="s">
        <v>234</v>
      </c>
      <c r="O9" s="16" t="s">
        <v>226</v>
      </c>
      <c r="P9" s="17" t="s">
        <v>255</v>
      </c>
      <c r="R9" s="96" t="s">
        <v>215</v>
      </c>
      <c r="S9" s="97" t="s">
        <v>214</v>
      </c>
      <c r="T9" s="98">
        <v>1</v>
      </c>
      <c r="V9" s="11"/>
      <c r="W9" s="8"/>
      <c r="Y9" s="54"/>
    </row>
    <row r="10" spans="1:25" ht="13.5">
      <c r="A10" s="10">
        <v>1</v>
      </c>
      <c r="B10" s="8" t="s">
        <v>11</v>
      </c>
      <c r="F10" s="20"/>
      <c r="G10" s="20"/>
      <c r="I10" s="16" t="s">
        <v>216</v>
      </c>
      <c r="J10" s="17" t="s">
        <v>214</v>
      </c>
      <c r="L10" s="16" t="s">
        <v>225</v>
      </c>
      <c r="M10" s="17" t="s">
        <v>235</v>
      </c>
      <c r="O10" s="16"/>
      <c r="P10" s="17"/>
      <c r="R10" s="96" t="s">
        <v>197</v>
      </c>
      <c r="S10" s="97" t="s">
        <v>207</v>
      </c>
      <c r="T10" s="98">
        <v>2</v>
      </c>
      <c r="V10" s="10">
        <v>101</v>
      </c>
      <c r="W10" s="8" t="s">
        <v>11</v>
      </c>
      <c r="Y10" s="54"/>
    </row>
    <row r="11" spans="1:25" ht="13.5">
      <c r="A11" s="10">
        <v>2</v>
      </c>
      <c r="B11" s="8" t="s">
        <v>12</v>
      </c>
      <c r="F11" s="20"/>
      <c r="G11" s="20"/>
      <c r="I11" s="16" t="s">
        <v>197</v>
      </c>
      <c r="J11" s="17" t="s">
        <v>207</v>
      </c>
      <c r="L11" s="16" t="s">
        <v>227</v>
      </c>
      <c r="M11" s="17" t="s">
        <v>236</v>
      </c>
      <c r="O11" s="16" t="s">
        <v>215</v>
      </c>
      <c r="P11" s="17" t="s">
        <v>266</v>
      </c>
      <c r="R11" s="96" t="s">
        <v>271</v>
      </c>
      <c r="S11" s="97" t="s">
        <v>293</v>
      </c>
      <c r="T11" s="98">
        <v>2</v>
      </c>
      <c r="V11" s="10">
        <v>102</v>
      </c>
      <c r="W11" s="8" t="s">
        <v>102</v>
      </c>
      <c r="Y11" s="54"/>
    </row>
    <row r="12" spans="1:25" ht="13.5">
      <c r="A12" s="10">
        <v>3</v>
      </c>
      <c r="B12" s="8" t="s">
        <v>13</v>
      </c>
      <c r="F12" s="20"/>
      <c r="G12" s="20"/>
      <c r="I12" s="16" t="s">
        <v>272</v>
      </c>
      <c r="J12" s="17" t="s">
        <v>293</v>
      </c>
      <c r="L12" s="16" t="s">
        <v>228</v>
      </c>
      <c r="M12" s="17" t="s">
        <v>237</v>
      </c>
      <c r="O12" s="16" t="s">
        <v>197</v>
      </c>
      <c r="P12" s="17" t="s">
        <v>217</v>
      </c>
      <c r="R12" s="96" t="s">
        <v>295</v>
      </c>
      <c r="S12" s="97" t="s">
        <v>294</v>
      </c>
      <c r="T12" s="98">
        <v>2</v>
      </c>
      <c r="V12" s="10">
        <v>103</v>
      </c>
      <c r="W12" s="8" t="s">
        <v>103</v>
      </c>
      <c r="Y12" s="54"/>
    </row>
    <row r="13" spans="1:25" ht="13.5">
      <c r="A13" s="10">
        <v>4</v>
      </c>
      <c r="B13" s="8" t="s">
        <v>14</v>
      </c>
      <c r="F13" s="20"/>
      <c r="G13" s="20"/>
      <c r="I13" s="16" t="s">
        <v>296</v>
      </c>
      <c r="J13" s="17" t="s">
        <v>294</v>
      </c>
      <c r="L13" s="16"/>
      <c r="M13" s="17"/>
      <c r="O13" s="16" t="s">
        <v>198</v>
      </c>
      <c r="P13" s="17" t="s">
        <v>269</v>
      </c>
      <c r="R13" s="96" t="s">
        <v>199</v>
      </c>
      <c r="S13" s="97" t="s">
        <v>208</v>
      </c>
      <c r="T13" s="98">
        <v>2</v>
      </c>
      <c r="V13" s="10">
        <v>104</v>
      </c>
      <c r="W13" s="8" t="s">
        <v>104</v>
      </c>
      <c r="Y13" s="54"/>
    </row>
    <row r="14" spans="1:25" ht="13.5">
      <c r="A14" s="10">
        <v>5</v>
      </c>
      <c r="B14" s="8" t="s">
        <v>15</v>
      </c>
      <c r="F14" s="1"/>
      <c r="G14" s="1"/>
      <c r="I14" s="16" t="s">
        <v>199</v>
      </c>
      <c r="J14" s="17" t="s">
        <v>208</v>
      </c>
      <c r="L14" s="16" t="s">
        <v>229</v>
      </c>
      <c r="M14" s="17" t="s">
        <v>238</v>
      </c>
      <c r="O14" s="16"/>
      <c r="P14" s="17"/>
      <c r="R14" s="93" t="s">
        <v>268</v>
      </c>
      <c r="S14" s="94" t="s">
        <v>210</v>
      </c>
      <c r="T14" s="95">
        <v>1</v>
      </c>
      <c r="V14" s="10">
        <v>105</v>
      </c>
      <c r="W14" s="8" t="s">
        <v>105</v>
      </c>
      <c r="Y14" s="54"/>
    </row>
    <row r="15" spans="1:25" ht="13.5">
      <c r="A15" s="10">
        <v>6</v>
      </c>
      <c r="B15" s="8" t="s">
        <v>16</v>
      </c>
      <c r="F15" s="1"/>
      <c r="G15" s="1"/>
      <c r="I15" s="104"/>
      <c r="J15" s="104"/>
      <c r="L15" s="16" t="s">
        <v>239</v>
      </c>
      <c r="M15" s="17" t="s">
        <v>240</v>
      </c>
      <c r="O15" s="16" t="s">
        <v>229</v>
      </c>
      <c r="P15" s="17" t="s">
        <v>258</v>
      </c>
      <c r="R15" s="96" t="s">
        <v>193</v>
      </c>
      <c r="S15" s="97" t="s">
        <v>211</v>
      </c>
      <c r="T15" s="98">
        <v>1</v>
      </c>
      <c r="V15" s="10">
        <v>106</v>
      </c>
      <c r="W15" s="8" t="s">
        <v>106</v>
      </c>
      <c r="Y15" s="54"/>
    </row>
    <row r="16" spans="1:25" ht="13.5">
      <c r="A16" s="10">
        <v>7</v>
      </c>
      <c r="B16" s="8" t="s">
        <v>17</v>
      </c>
      <c r="F16" s="1"/>
      <c r="G16" s="1"/>
      <c r="I16" s="1"/>
      <c r="J16" s="1"/>
      <c r="L16" s="16" t="s">
        <v>274</v>
      </c>
      <c r="M16" s="17" t="s">
        <v>242</v>
      </c>
      <c r="O16" s="16" t="s">
        <v>314</v>
      </c>
      <c r="P16" s="17" t="s">
        <v>312</v>
      </c>
      <c r="R16" s="96" t="s">
        <v>299</v>
      </c>
      <c r="S16" s="97" t="s">
        <v>297</v>
      </c>
      <c r="T16" s="98">
        <v>1</v>
      </c>
      <c r="V16" s="10">
        <v>107</v>
      </c>
      <c r="W16" s="8" t="s">
        <v>107</v>
      </c>
      <c r="Y16" s="54"/>
    </row>
    <row r="17" spans="1:25" ht="13.5">
      <c r="A17" s="10">
        <v>8</v>
      </c>
      <c r="B17" s="8" t="s">
        <v>18</v>
      </c>
      <c r="F17" s="1"/>
      <c r="G17" s="1"/>
      <c r="I17" s="1"/>
      <c r="J17" s="1"/>
      <c r="L17" s="16" t="s">
        <v>275</v>
      </c>
      <c r="M17" s="17" t="s">
        <v>243</v>
      </c>
      <c r="O17" s="16" t="s">
        <v>261</v>
      </c>
      <c r="P17" s="17" t="s">
        <v>260</v>
      </c>
      <c r="R17" s="96" t="s">
        <v>273</v>
      </c>
      <c r="S17" s="97" t="s">
        <v>212</v>
      </c>
      <c r="T17" s="98">
        <v>1</v>
      </c>
      <c r="V17" s="10">
        <v>108</v>
      </c>
      <c r="W17" s="8" t="s">
        <v>108</v>
      </c>
      <c r="Y17" s="54"/>
    </row>
    <row r="18" spans="1:25" ht="13.5">
      <c r="A18" s="10">
        <v>9</v>
      </c>
      <c r="B18" s="8" t="s">
        <v>19</v>
      </c>
      <c r="F18" s="1"/>
      <c r="G18" s="1"/>
      <c r="I18" s="12"/>
      <c r="J18" s="13" t="s">
        <v>209</v>
      </c>
      <c r="L18" s="16"/>
      <c r="M18" s="17"/>
      <c r="O18" s="16" t="s">
        <v>241</v>
      </c>
      <c r="P18" s="17" t="s">
        <v>259</v>
      </c>
      <c r="R18" s="96" t="s">
        <v>301</v>
      </c>
      <c r="S18" s="97" t="s">
        <v>298</v>
      </c>
      <c r="T18" s="98">
        <v>1</v>
      </c>
      <c r="V18" s="10">
        <v>109</v>
      </c>
      <c r="W18" s="8" t="s">
        <v>109</v>
      </c>
      <c r="Y18" s="54"/>
    </row>
    <row r="19" spans="1:25" ht="13.5">
      <c r="A19" s="10">
        <v>10</v>
      </c>
      <c r="B19" s="8" t="s">
        <v>20</v>
      </c>
      <c r="F19" s="1"/>
      <c r="G19" s="1"/>
      <c r="I19" s="14"/>
      <c r="J19" s="15"/>
      <c r="L19" s="16" t="s">
        <v>276</v>
      </c>
      <c r="M19" s="17" t="s">
        <v>249</v>
      </c>
      <c r="O19" s="16"/>
      <c r="P19" s="17"/>
      <c r="R19" s="96" t="s">
        <v>215</v>
      </c>
      <c r="S19" s="97" t="s">
        <v>266</v>
      </c>
      <c r="T19" s="98">
        <v>1</v>
      </c>
      <c r="V19" s="10">
        <v>110</v>
      </c>
      <c r="W19" s="8" t="s">
        <v>110</v>
      </c>
      <c r="Y19" s="54"/>
    </row>
    <row r="20" spans="1:25" ht="13.5">
      <c r="A20" s="10">
        <v>11</v>
      </c>
      <c r="B20" s="8" t="s">
        <v>21</v>
      </c>
      <c r="F20" s="1"/>
      <c r="G20" s="1"/>
      <c r="I20" s="16" t="s">
        <v>192</v>
      </c>
      <c r="J20" s="17" t="s">
        <v>210</v>
      </c>
      <c r="L20" s="16" t="s">
        <v>278</v>
      </c>
      <c r="M20" s="17" t="s">
        <v>279</v>
      </c>
      <c r="O20" s="16" t="s">
        <v>316</v>
      </c>
      <c r="P20" s="17" t="s">
        <v>315</v>
      </c>
      <c r="R20" s="96" t="s">
        <v>197</v>
      </c>
      <c r="S20" s="97" t="s">
        <v>217</v>
      </c>
      <c r="T20" s="98">
        <v>2</v>
      </c>
      <c r="V20" s="10">
        <v>111</v>
      </c>
      <c r="W20" s="8" t="s">
        <v>111</v>
      </c>
      <c r="Y20" s="54"/>
    </row>
    <row r="21" spans="1:25" ht="13.5">
      <c r="A21" s="10">
        <v>12</v>
      </c>
      <c r="B21" s="8" t="s">
        <v>22</v>
      </c>
      <c r="F21" s="1"/>
      <c r="G21" s="1"/>
      <c r="I21" s="16" t="s">
        <v>193</v>
      </c>
      <c r="J21" s="17" t="s">
        <v>211</v>
      </c>
      <c r="L21" s="16" t="s">
        <v>244</v>
      </c>
      <c r="M21" s="17" t="s">
        <v>248</v>
      </c>
      <c r="O21" s="16" t="s">
        <v>319</v>
      </c>
      <c r="P21" s="17" t="s">
        <v>317</v>
      </c>
      <c r="R21" s="96" t="s">
        <v>198</v>
      </c>
      <c r="S21" s="97" t="s">
        <v>269</v>
      </c>
      <c r="T21" s="98">
        <v>2</v>
      </c>
      <c r="V21" s="10">
        <v>112</v>
      </c>
      <c r="W21" s="8" t="s">
        <v>112</v>
      </c>
      <c r="Y21" s="54"/>
    </row>
    <row r="22" spans="1:25" ht="13.5">
      <c r="A22" s="10">
        <v>13</v>
      </c>
      <c r="B22" s="8" t="s">
        <v>23</v>
      </c>
      <c r="I22" s="16" t="s">
        <v>300</v>
      </c>
      <c r="J22" s="17" t="s">
        <v>297</v>
      </c>
      <c r="L22" s="16" t="s">
        <v>245</v>
      </c>
      <c r="M22" s="17" t="s">
        <v>250</v>
      </c>
      <c r="O22" s="16" t="s">
        <v>284</v>
      </c>
      <c r="P22" s="17" t="s">
        <v>262</v>
      </c>
      <c r="R22" s="96" t="s">
        <v>305</v>
      </c>
      <c r="S22" s="97" t="s">
        <v>303</v>
      </c>
      <c r="T22" s="98">
        <v>2</v>
      </c>
      <c r="V22" s="10">
        <v>113</v>
      </c>
      <c r="W22" s="8" t="s">
        <v>113</v>
      </c>
      <c r="Y22" s="54"/>
    </row>
    <row r="23" spans="1:25" ht="13.5">
      <c r="A23" s="10">
        <v>14</v>
      </c>
      <c r="B23" s="8" t="s">
        <v>24</v>
      </c>
      <c r="I23" s="16" t="s">
        <v>213</v>
      </c>
      <c r="J23" s="17" t="s">
        <v>212</v>
      </c>
      <c r="L23" s="16" t="s">
        <v>246</v>
      </c>
      <c r="M23" s="17" t="s">
        <v>251</v>
      </c>
      <c r="O23" s="16" t="s">
        <v>322</v>
      </c>
      <c r="P23" s="17" t="s">
        <v>320</v>
      </c>
      <c r="R23" s="96" t="s">
        <v>307</v>
      </c>
      <c r="S23" s="97" t="s">
        <v>304</v>
      </c>
      <c r="T23" s="98">
        <v>2</v>
      </c>
      <c r="V23" s="10">
        <v>114</v>
      </c>
      <c r="W23" s="8" t="s">
        <v>24</v>
      </c>
      <c r="Y23" s="54"/>
    </row>
    <row r="24" spans="1:25" ht="13.5">
      <c r="A24" s="10">
        <v>15</v>
      </c>
      <c r="B24" s="8" t="s">
        <v>25</v>
      </c>
      <c r="I24" s="16" t="s">
        <v>302</v>
      </c>
      <c r="J24" s="17" t="s">
        <v>298</v>
      </c>
      <c r="L24" s="18" t="s">
        <v>247</v>
      </c>
      <c r="M24" s="19" t="s">
        <v>252</v>
      </c>
      <c r="O24" s="16" t="s">
        <v>288</v>
      </c>
      <c r="P24" s="17" t="s">
        <v>286</v>
      </c>
      <c r="R24" s="99" t="s">
        <v>200</v>
      </c>
      <c r="S24" s="100" t="s">
        <v>218</v>
      </c>
      <c r="T24" s="101">
        <v>2</v>
      </c>
      <c r="V24" s="10">
        <v>115</v>
      </c>
      <c r="W24" s="8" t="s">
        <v>114</v>
      </c>
      <c r="Y24" s="54"/>
    </row>
    <row r="25" spans="1:25" ht="13.5">
      <c r="A25" s="10">
        <v>16</v>
      </c>
      <c r="B25" s="8" t="s">
        <v>26</v>
      </c>
      <c r="I25" s="16" t="s">
        <v>216</v>
      </c>
      <c r="J25" s="17" t="s">
        <v>266</v>
      </c>
      <c r="O25" s="18" t="s">
        <v>263</v>
      </c>
      <c r="P25" s="19" t="s">
        <v>264</v>
      </c>
      <c r="R25" s="93" t="s">
        <v>160</v>
      </c>
      <c r="S25" s="94" t="s">
        <v>230</v>
      </c>
      <c r="T25" s="95">
        <v>1</v>
      </c>
      <c r="V25" s="10">
        <v>116</v>
      </c>
      <c r="W25" s="8" t="s">
        <v>115</v>
      </c>
      <c r="Y25" s="54"/>
    </row>
    <row r="26" spans="1:25" ht="13.5">
      <c r="A26" s="10">
        <v>17</v>
      </c>
      <c r="B26" s="8" t="s">
        <v>27</v>
      </c>
      <c r="E26" s="55"/>
      <c r="F26" s="55" t="s">
        <v>71</v>
      </c>
      <c r="G26" s="55" t="s">
        <v>77</v>
      </c>
      <c r="I26" s="16" t="s">
        <v>197</v>
      </c>
      <c r="J26" s="17" t="s">
        <v>217</v>
      </c>
      <c r="O26" s="20"/>
      <c r="P26" s="20"/>
      <c r="R26" s="96" t="s">
        <v>220</v>
      </c>
      <c r="S26" s="97" t="s">
        <v>231</v>
      </c>
      <c r="T26" s="98">
        <v>1</v>
      </c>
      <c r="V26" s="10">
        <v>117</v>
      </c>
      <c r="W26" s="8" t="s">
        <v>116</v>
      </c>
      <c r="Y26" s="54"/>
    </row>
    <row r="27" spans="1:25" ht="13.5">
      <c r="A27" s="10">
        <v>18</v>
      </c>
      <c r="B27" s="8" t="s">
        <v>28</v>
      </c>
      <c r="E27" s="155" t="s">
        <v>161</v>
      </c>
      <c r="F27" s="55" t="s">
        <v>145</v>
      </c>
      <c r="G27" s="55">
        <v>500</v>
      </c>
      <c r="H27" s="2" t="s">
        <v>163</v>
      </c>
      <c r="I27" s="16" t="s">
        <v>270</v>
      </c>
      <c r="J27" s="17" t="s">
        <v>269</v>
      </c>
      <c r="L27" s="12"/>
      <c r="M27" s="13" t="s">
        <v>149</v>
      </c>
      <c r="O27" s="20"/>
      <c r="P27" s="20"/>
      <c r="R27" s="96" t="s">
        <v>222</v>
      </c>
      <c r="S27" s="97" t="s">
        <v>232</v>
      </c>
      <c r="T27" s="98">
        <v>1</v>
      </c>
      <c r="V27" s="10">
        <v>118</v>
      </c>
      <c r="W27" s="8" t="s">
        <v>117</v>
      </c>
      <c r="Y27" s="54"/>
    </row>
    <row r="28" spans="1:25" ht="13.5">
      <c r="A28" s="11">
        <v>19</v>
      </c>
      <c r="B28" s="8" t="s">
        <v>29</v>
      </c>
      <c r="E28" s="155"/>
      <c r="F28" s="55" t="s">
        <v>146</v>
      </c>
      <c r="G28" s="55">
        <v>700</v>
      </c>
      <c r="H28" s="2" t="s">
        <v>164</v>
      </c>
      <c r="I28" s="16" t="s">
        <v>306</v>
      </c>
      <c r="J28" s="17" t="s">
        <v>303</v>
      </c>
      <c r="L28" s="14"/>
      <c r="M28" s="15"/>
      <c r="O28" s="20"/>
      <c r="P28" s="20"/>
      <c r="R28" s="96" t="s">
        <v>223</v>
      </c>
      <c r="S28" s="97" t="s">
        <v>233</v>
      </c>
      <c r="T28" s="98">
        <v>1</v>
      </c>
      <c r="V28" s="11">
        <v>119</v>
      </c>
      <c r="W28" s="8" t="s">
        <v>118</v>
      </c>
      <c r="Y28" s="54"/>
    </row>
    <row r="29" spans="1:25" ht="13.5">
      <c r="A29" s="11">
        <v>20</v>
      </c>
      <c r="B29" s="8" t="s">
        <v>30</v>
      </c>
      <c r="E29" s="155"/>
      <c r="F29" s="55" t="s">
        <v>73</v>
      </c>
      <c r="G29" s="55">
        <v>900</v>
      </c>
      <c r="H29" s="2" t="s">
        <v>165</v>
      </c>
      <c r="I29" s="16" t="s">
        <v>308</v>
      </c>
      <c r="J29" s="17" t="s">
        <v>304</v>
      </c>
      <c r="L29" s="16" t="s">
        <v>280</v>
      </c>
      <c r="M29" s="17" t="s">
        <v>238</v>
      </c>
      <c r="O29" s="1"/>
      <c r="P29" s="1"/>
      <c r="R29" s="96" t="s">
        <v>224</v>
      </c>
      <c r="S29" s="97" t="s">
        <v>234</v>
      </c>
      <c r="T29" s="98">
        <v>2</v>
      </c>
      <c r="V29" s="11">
        <v>120</v>
      </c>
      <c r="W29" s="8" t="s">
        <v>119</v>
      </c>
      <c r="Y29" s="54"/>
    </row>
    <row r="30" spans="1:25" ht="13.5">
      <c r="A30" s="11">
        <v>21</v>
      </c>
      <c r="B30" s="8" t="s">
        <v>31</v>
      </c>
      <c r="E30" s="155"/>
      <c r="F30" s="55" t="s">
        <v>72</v>
      </c>
      <c r="G30" s="55">
        <v>1200</v>
      </c>
      <c r="H30" s="2" t="s">
        <v>166</v>
      </c>
      <c r="I30" s="18" t="s">
        <v>200</v>
      </c>
      <c r="J30" s="19" t="s">
        <v>218</v>
      </c>
      <c r="L30" s="16" t="s">
        <v>281</v>
      </c>
      <c r="M30" s="17" t="s">
        <v>240</v>
      </c>
      <c r="O30" s="1"/>
      <c r="P30" s="1"/>
      <c r="R30" s="96" t="s">
        <v>225</v>
      </c>
      <c r="S30" s="97" t="s">
        <v>235</v>
      </c>
      <c r="T30" s="98">
        <v>2</v>
      </c>
      <c r="V30" s="11">
        <v>121</v>
      </c>
      <c r="W30" s="8" t="s">
        <v>120</v>
      </c>
      <c r="Y30" s="54"/>
    </row>
    <row r="31" spans="1:25" ht="13.5" customHeight="1">
      <c r="A31" s="11">
        <v>22</v>
      </c>
      <c r="B31" s="8" t="s">
        <v>32</v>
      </c>
      <c r="E31" s="155" t="s">
        <v>162</v>
      </c>
      <c r="F31" s="55" t="s">
        <v>145</v>
      </c>
      <c r="G31" s="55">
        <v>500</v>
      </c>
      <c r="H31" s="2" t="s">
        <v>167</v>
      </c>
      <c r="L31" s="16" t="s">
        <v>274</v>
      </c>
      <c r="M31" s="17" t="s">
        <v>242</v>
      </c>
      <c r="O31" s="12"/>
      <c r="P31" s="13" t="s">
        <v>150</v>
      </c>
      <c r="R31" s="96" t="s">
        <v>227</v>
      </c>
      <c r="S31" s="97" t="s">
        <v>236</v>
      </c>
      <c r="T31" s="98">
        <v>2</v>
      </c>
      <c r="V31" s="11">
        <v>122</v>
      </c>
      <c r="W31" s="8" t="s">
        <v>121</v>
      </c>
      <c r="Y31" s="54"/>
    </row>
    <row r="32" spans="1:25" ht="13.5">
      <c r="A32" s="11">
        <v>23</v>
      </c>
      <c r="B32" s="8" t="s">
        <v>33</v>
      </c>
      <c r="E32" s="155"/>
      <c r="F32" s="55" t="s">
        <v>146</v>
      </c>
      <c r="G32" s="55">
        <v>700</v>
      </c>
      <c r="H32" s="2" t="s">
        <v>168</v>
      </c>
      <c r="L32" s="16" t="s">
        <v>275</v>
      </c>
      <c r="M32" s="17" t="s">
        <v>243</v>
      </c>
      <c r="O32" s="14"/>
      <c r="P32" s="15"/>
      <c r="R32" s="99" t="s">
        <v>228</v>
      </c>
      <c r="S32" s="100" t="s">
        <v>237</v>
      </c>
      <c r="T32" s="101">
        <v>2</v>
      </c>
      <c r="V32" s="11">
        <v>123</v>
      </c>
      <c r="W32" s="8" t="s">
        <v>122</v>
      </c>
      <c r="Y32" s="54"/>
    </row>
    <row r="33" spans="1:25" ht="13.5">
      <c r="A33" s="11">
        <v>24</v>
      </c>
      <c r="B33" s="8" t="s">
        <v>34</v>
      </c>
      <c r="E33" s="155"/>
      <c r="F33" s="55" t="s">
        <v>73</v>
      </c>
      <c r="G33" s="55">
        <v>900</v>
      </c>
      <c r="H33" s="2" t="s">
        <v>169</v>
      </c>
      <c r="L33" s="16"/>
      <c r="M33" s="17"/>
      <c r="O33" s="16" t="s">
        <v>280</v>
      </c>
      <c r="P33" s="17" t="s">
        <v>258</v>
      </c>
      <c r="R33" s="93" t="s">
        <v>280</v>
      </c>
      <c r="S33" s="94" t="s">
        <v>238</v>
      </c>
      <c r="T33" s="95">
        <v>1</v>
      </c>
      <c r="V33" s="11">
        <v>124</v>
      </c>
      <c r="W33" s="8" t="s">
        <v>123</v>
      </c>
      <c r="Y33" s="54"/>
    </row>
    <row r="34" spans="1:25" ht="13.5">
      <c r="A34" s="11">
        <v>25</v>
      </c>
      <c r="B34" s="8" t="s">
        <v>35</v>
      </c>
      <c r="E34" s="155"/>
      <c r="F34" s="55" t="s">
        <v>72</v>
      </c>
      <c r="G34" s="55">
        <v>1200</v>
      </c>
      <c r="H34" s="2" t="s">
        <v>170</v>
      </c>
      <c r="L34" s="16" t="s">
        <v>276</v>
      </c>
      <c r="M34" s="17" t="s">
        <v>249</v>
      </c>
      <c r="O34" s="16" t="s">
        <v>313</v>
      </c>
      <c r="P34" s="17" t="s">
        <v>312</v>
      </c>
      <c r="R34" s="96" t="s">
        <v>281</v>
      </c>
      <c r="S34" s="97" t="s">
        <v>240</v>
      </c>
      <c r="T34" s="98">
        <v>1</v>
      </c>
      <c r="V34" s="11">
        <v>125</v>
      </c>
      <c r="W34" s="8" t="s">
        <v>124</v>
      </c>
      <c r="Y34" s="54"/>
    </row>
    <row r="35" spans="1:25" ht="13.5">
      <c r="A35" s="11">
        <v>26</v>
      </c>
      <c r="B35" s="8" t="s">
        <v>36</v>
      </c>
      <c r="L35" s="16" t="s">
        <v>277</v>
      </c>
      <c r="M35" s="17" t="s">
        <v>279</v>
      </c>
      <c r="O35" s="16" t="s">
        <v>290</v>
      </c>
      <c r="P35" s="17" t="s">
        <v>260</v>
      </c>
      <c r="R35" s="96" t="s">
        <v>274</v>
      </c>
      <c r="S35" s="97" t="s">
        <v>242</v>
      </c>
      <c r="T35" s="98">
        <v>2</v>
      </c>
      <c r="V35" s="11">
        <v>126</v>
      </c>
      <c r="W35" s="8" t="s">
        <v>125</v>
      </c>
      <c r="Y35" s="54"/>
    </row>
    <row r="36" spans="1:25" ht="13.5">
      <c r="A36" s="11">
        <v>27</v>
      </c>
      <c r="B36" s="8" t="s">
        <v>37</v>
      </c>
      <c r="L36" s="16" t="s">
        <v>282</v>
      </c>
      <c r="M36" s="17" t="s">
        <v>248</v>
      </c>
      <c r="O36" s="16" t="s">
        <v>274</v>
      </c>
      <c r="P36" s="17" t="s">
        <v>259</v>
      </c>
      <c r="R36" s="96" t="s">
        <v>275</v>
      </c>
      <c r="S36" s="97" t="s">
        <v>243</v>
      </c>
      <c r="T36" s="98">
        <v>2</v>
      </c>
      <c r="V36" s="11">
        <v>127</v>
      </c>
      <c r="W36" s="8" t="s">
        <v>126</v>
      </c>
      <c r="Y36" s="54"/>
    </row>
    <row r="37" spans="1:25" ht="13.5">
      <c r="A37" s="11">
        <v>28</v>
      </c>
      <c r="B37" s="8" t="s">
        <v>38</v>
      </c>
      <c r="L37" s="16" t="s">
        <v>283</v>
      </c>
      <c r="M37" s="17" t="s">
        <v>250</v>
      </c>
      <c r="O37" s="16"/>
      <c r="P37" s="17"/>
      <c r="R37" s="93" t="s">
        <v>276</v>
      </c>
      <c r="S37" s="94" t="s">
        <v>249</v>
      </c>
      <c r="T37" s="95">
        <v>1</v>
      </c>
      <c r="V37" s="11">
        <v>128</v>
      </c>
      <c r="W37" s="8" t="s">
        <v>127</v>
      </c>
      <c r="Y37" s="54"/>
    </row>
    <row r="38" spans="1:25" ht="13.5">
      <c r="A38" s="11">
        <v>29</v>
      </c>
      <c r="B38" s="8" t="s">
        <v>39</v>
      </c>
      <c r="L38" s="16" t="s">
        <v>284</v>
      </c>
      <c r="M38" s="17" t="s">
        <v>251</v>
      </c>
      <c r="O38" s="16" t="s">
        <v>276</v>
      </c>
      <c r="P38" s="17" t="s">
        <v>315</v>
      </c>
      <c r="R38" s="96" t="s">
        <v>277</v>
      </c>
      <c r="S38" s="97" t="s">
        <v>279</v>
      </c>
      <c r="T38" s="98">
        <v>1</v>
      </c>
      <c r="V38" s="11">
        <v>129</v>
      </c>
      <c r="W38" s="8" t="s">
        <v>128</v>
      </c>
      <c r="Y38" s="54"/>
    </row>
    <row r="39" spans="1:25" ht="13.5">
      <c r="A39" s="11">
        <v>30</v>
      </c>
      <c r="B39" s="8" t="s">
        <v>40</v>
      </c>
      <c r="L39" s="18" t="s">
        <v>285</v>
      </c>
      <c r="M39" s="19" t="s">
        <v>252</v>
      </c>
      <c r="O39" s="16" t="s">
        <v>318</v>
      </c>
      <c r="P39" s="17" t="s">
        <v>317</v>
      </c>
      <c r="R39" s="96" t="s">
        <v>282</v>
      </c>
      <c r="S39" s="97" t="s">
        <v>248</v>
      </c>
      <c r="T39" s="98">
        <v>1</v>
      </c>
      <c r="V39" s="11">
        <v>130</v>
      </c>
      <c r="W39" s="8" t="s">
        <v>40</v>
      </c>
      <c r="Y39" s="54"/>
    </row>
    <row r="40" spans="1:25" ht="13.5">
      <c r="A40" s="11">
        <v>31</v>
      </c>
      <c r="B40" s="8" t="s">
        <v>41</v>
      </c>
      <c r="O40" s="16" t="s">
        <v>284</v>
      </c>
      <c r="P40" s="17" t="s">
        <v>262</v>
      </c>
      <c r="R40" s="96" t="s">
        <v>283</v>
      </c>
      <c r="S40" s="97" t="s">
        <v>250</v>
      </c>
      <c r="T40" s="98">
        <v>2</v>
      </c>
      <c r="V40" s="11">
        <v>131</v>
      </c>
      <c r="W40" s="8" t="s">
        <v>129</v>
      </c>
      <c r="Y40" s="54"/>
    </row>
    <row r="41" spans="1:25" ht="13.5">
      <c r="A41" s="11">
        <v>32</v>
      </c>
      <c r="B41" s="8" t="s">
        <v>42</v>
      </c>
      <c r="O41" s="16" t="s">
        <v>321</v>
      </c>
      <c r="P41" s="17" t="s">
        <v>320</v>
      </c>
      <c r="R41" s="96" t="s">
        <v>284</v>
      </c>
      <c r="S41" s="97" t="s">
        <v>251</v>
      </c>
      <c r="T41" s="98">
        <v>2</v>
      </c>
      <c r="V41" s="11">
        <v>132</v>
      </c>
      <c r="W41" s="8" t="s">
        <v>130</v>
      </c>
      <c r="Y41" s="54"/>
    </row>
    <row r="42" spans="1:25" ht="13.5">
      <c r="A42" s="11">
        <v>33</v>
      </c>
      <c r="B42" s="8" t="s">
        <v>43</v>
      </c>
      <c r="O42" s="16" t="s">
        <v>287</v>
      </c>
      <c r="P42" s="17" t="s">
        <v>286</v>
      </c>
      <c r="R42" s="99" t="s">
        <v>285</v>
      </c>
      <c r="S42" s="100" t="s">
        <v>252</v>
      </c>
      <c r="T42" s="101">
        <v>2</v>
      </c>
      <c r="V42" s="11">
        <v>133</v>
      </c>
      <c r="W42" s="8" t="s">
        <v>131</v>
      </c>
      <c r="Y42" s="54"/>
    </row>
    <row r="43" spans="1:25" ht="13.5">
      <c r="A43" s="11">
        <v>34</v>
      </c>
      <c r="B43" s="8" t="s">
        <v>44</v>
      </c>
      <c r="O43" s="18" t="s">
        <v>291</v>
      </c>
      <c r="P43" s="19" t="s">
        <v>264</v>
      </c>
      <c r="R43" s="93" t="s">
        <v>160</v>
      </c>
      <c r="S43" s="94" t="s">
        <v>253</v>
      </c>
      <c r="T43" s="95">
        <v>1</v>
      </c>
      <c r="V43" s="11">
        <v>134</v>
      </c>
      <c r="W43" s="8" t="s">
        <v>132</v>
      </c>
      <c r="Y43" s="54"/>
    </row>
    <row r="44" spans="1:25" ht="13.5">
      <c r="A44" s="11">
        <v>35</v>
      </c>
      <c r="B44" s="8" t="s">
        <v>53</v>
      </c>
      <c r="R44" s="96" t="s">
        <v>220</v>
      </c>
      <c r="S44" s="97" t="s">
        <v>254</v>
      </c>
      <c r="T44" s="98">
        <v>1</v>
      </c>
      <c r="V44" s="11">
        <v>135</v>
      </c>
      <c r="W44" s="8" t="s">
        <v>133</v>
      </c>
      <c r="Y44" s="54"/>
    </row>
    <row r="45" spans="1:25" ht="13.5">
      <c r="A45" s="11">
        <v>40</v>
      </c>
      <c r="B45" s="8" t="s">
        <v>45</v>
      </c>
      <c r="R45" s="96" t="s">
        <v>289</v>
      </c>
      <c r="S45" s="97" t="s">
        <v>256</v>
      </c>
      <c r="T45" s="98">
        <v>1</v>
      </c>
      <c r="V45" s="11">
        <v>140</v>
      </c>
      <c r="W45" s="8" t="s">
        <v>138</v>
      </c>
      <c r="Y45" s="54"/>
    </row>
    <row r="46" spans="1:25" ht="13.5">
      <c r="A46" s="11">
        <v>41</v>
      </c>
      <c r="B46" s="8" t="s">
        <v>46</v>
      </c>
      <c r="R46" s="96" t="s">
        <v>310</v>
      </c>
      <c r="S46" s="97" t="s">
        <v>309</v>
      </c>
      <c r="T46" s="98">
        <v>1</v>
      </c>
      <c r="V46" s="11">
        <v>141</v>
      </c>
      <c r="W46" s="8" t="s">
        <v>139</v>
      </c>
      <c r="Y46" s="54"/>
    </row>
    <row r="47" spans="1:25" ht="13.5">
      <c r="A47" s="11">
        <v>42</v>
      </c>
      <c r="B47" s="8" t="s">
        <v>47</v>
      </c>
      <c r="R47" s="96" t="s">
        <v>225</v>
      </c>
      <c r="S47" s="97" t="s">
        <v>255</v>
      </c>
      <c r="T47" s="98">
        <v>2</v>
      </c>
      <c r="V47" s="11">
        <v>142</v>
      </c>
      <c r="W47" s="8" t="s">
        <v>140</v>
      </c>
      <c r="Y47" s="54"/>
    </row>
    <row r="48" spans="1:25" ht="13.5">
      <c r="A48" s="11">
        <v>43</v>
      </c>
      <c r="B48" s="8" t="s">
        <v>48</v>
      </c>
      <c r="R48" s="93" t="s">
        <v>280</v>
      </c>
      <c r="S48" s="94" t="s">
        <v>258</v>
      </c>
      <c r="T48" s="95">
        <v>1</v>
      </c>
      <c r="V48" s="11">
        <v>143</v>
      </c>
      <c r="W48" s="8" t="s">
        <v>141</v>
      </c>
      <c r="Y48" s="54"/>
    </row>
    <row r="49" spans="1:25" ht="13.5">
      <c r="A49" s="11">
        <v>44</v>
      </c>
      <c r="B49" s="8" t="s">
        <v>49</v>
      </c>
      <c r="R49" s="96" t="s">
        <v>313</v>
      </c>
      <c r="S49" s="97" t="s">
        <v>312</v>
      </c>
      <c r="T49" s="98">
        <v>1</v>
      </c>
      <c r="V49" s="11">
        <v>144</v>
      </c>
      <c r="W49" s="8" t="s">
        <v>142</v>
      </c>
      <c r="Y49" s="54"/>
    </row>
    <row r="50" spans="1:25" ht="13.5">
      <c r="A50" s="11">
        <v>45</v>
      </c>
      <c r="B50" s="8" t="s">
        <v>50</v>
      </c>
      <c r="R50" s="96" t="s">
        <v>290</v>
      </c>
      <c r="S50" s="97" t="s">
        <v>260</v>
      </c>
      <c r="T50" s="98">
        <v>1</v>
      </c>
      <c r="V50" s="11">
        <v>145</v>
      </c>
      <c r="W50" s="8" t="s">
        <v>143</v>
      </c>
      <c r="Y50" s="54"/>
    </row>
    <row r="51" spans="1:25" ht="13.5">
      <c r="A51" s="11">
        <v>46</v>
      </c>
      <c r="B51" s="8" t="s">
        <v>51</v>
      </c>
      <c r="R51" s="96" t="s">
        <v>274</v>
      </c>
      <c r="S51" s="97" t="s">
        <v>259</v>
      </c>
      <c r="T51" s="98">
        <v>2</v>
      </c>
      <c r="V51" s="11">
        <v>146</v>
      </c>
      <c r="W51" s="8" t="s">
        <v>51</v>
      </c>
      <c r="Y51" s="54"/>
    </row>
    <row r="52" spans="1:23" ht="13.5">
      <c r="A52" s="11">
        <v>47</v>
      </c>
      <c r="B52" s="8" t="s">
        <v>52</v>
      </c>
      <c r="R52" s="93" t="s">
        <v>276</v>
      </c>
      <c r="S52" s="94" t="s">
        <v>315</v>
      </c>
      <c r="T52" s="95">
        <v>2</v>
      </c>
      <c r="V52" s="11">
        <v>147</v>
      </c>
      <c r="W52" s="8" t="s">
        <v>144</v>
      </c>
    </row>
    <row r="53" spans="18:20" ht="13.5">
      <c r="R53" s="96" t="s">
        <v>318</v>
      </c>
      <c r="S53" s="97" t="s">
        <v>317</v>
      </c>
      <c r="T53" s="98">
        <v>1</v>
      </c>
    </row>
    <row r="54" spans="18:20" ht="13.5">
      <c r="R54" s="96" t="s">
        <v>284</v>
      </c>
      <c r="S54" s="97" t="s">
        <v>262</v>
      </c>
      <c r="T54" s="98">
        <v>2</v>
      </c>
    </row>
    <row r="55" spans="18:20" ht="13.5">
      <c r="R55" s="96" t="s">
        <v>321</v>
      </c>
      <c r="S55" s="97" t="s">
        <v>320</v>
      </c>
      <c r="T55" s="98">
        <v>2</v>
      </c>
    </row>
    <row r="56" spans="18:20" ht="13.5">
      <c r="R56" s="96" t="s">
        <v>287</v>
      </c>
      <c r="S56" s="97" t="s">
        <v>286</v>
      </c>
      <c r="T56" s="98">
        <v>2</v>
      </c>
    </row>
    <row r="57" spans="18:20" ht="13.5">
      <c r="R57" s="99" t="s">
        <v>291</v>
      </c>
      <c r="S57" s="100" t="s">
        <v>264</v>
      </c>
      <c r="T57" s="101">
        <v>2</v>
      </c>
    </row>
    <row r="58" spans="18:20" ht="13.5">
      <c r="R58" s="20"/>
      <c r="S58" s="20"/>
      <c r="T58" s="102"/>
    </row>
    <row r="59" spans="18:20" ht="13.5">
      <c r="R59" s="20"/>
      <c r="S59" s="20"/>
      <c r="T59" s="102"/>
    </row>
    <row r="60" spans="18:20" ht="13.5">
      <c r="R60" s="20"/>
      <c r="S60" s="20"/>
      <c r="T60" s="102"/>
    </row>
    <row r="61" spans="18:19" ht="13.5">
      <c r="R61" s="1"/>
      <c r="S61" s="1"/>
    </row>
    <row r="62" spans="18:19" ht="13.5">
      <c r="R62" s="1"/>
      <c r="S62" s="1"/>
    </row>
    <row r="63" spans="18:19" ht="13.5">
      <c r="R63" s="1"/>
      <c r="S63" s="1"/>
    </row>
    <row r="64" spans="18:19" ht="13.5">
      <c r="R64" s="1"/>
      <c r="S64" s="1"/>
    </row>
    <row r="65" spans="18:19" ht="13.5">
      <c r="R65" s="1"/>
      <c r="S65" s="1"/>
    </row>
    <row r="66" spans="18:19" ht="13.5">
      <c r="R66" s="1"/>
      <c r="S66" s="1"/>
    </row>
    <row r="67" spans="18:19" ht="13.5">
      <c r="R67" s="1"/>
      <c r="S67" s="1"/>
    </row>
  </sheetData>
  <sheetProtection/>
  <mergeCells count="2">
    <mergeCell ref="E27:E30"/>
    <mergeCell ref="E31:E34"/>
  </mergeCells>
  <printOptions/>
  <pageMargins left="0.7" right="0.7" top="0.75" bottom="0.75" header="0.3" footer="0.3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Sumitomo</cp:lastModifiedBy>
  <cp:lastPrinted>2016-07-26T23:45:45Z</cp:lastPrinted>
  <dcterms:created xsi:type="dcterms:W3CDTF">2010-11-15T02:46:27Z</dcterms:created>
  <dcterms:modified xsi:type="dcterms:W3CDTF">2019-07-19T14:08:56Z</dcterms:modified>
  <cp:category/>
  <cp:version/>
  <cp:contentType/>
  <cp:contentStatus/>
</cp:coreProperties>
</file>